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20\120.40_ZTI\"/>
    </mc:Choice>
  </mc:AlternateContent>
  <xr:revisionPtr revIDLastSave="0" documentId="13_ncr:1_{8D042E5D-BD60-418B-B21D-3CA4E7B5C1D7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20 120.4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120 120.40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120 120.40 Pol'!$A$1:$X$357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G42" i="1"/>
  <c r="F42" i="1"/>
  <c r="G41" i="1"/>
  <c r="F41" i="1"/>
  <c r="G39" i="1"/>
  <c r="F39" i="1"/>
  <c r="I39" i="1" s="1"/>
  <c r="I43" i="1" s="1"/>
  <c r="G356" i="12"/>
  <c r="BA346" i="12"/>
  <c r="BA343" i="12"/>
  <c r="BA340" i="12"/>
  <c r="BA335" i="12"/>
  <c r="BA332" i="12"/>
  <c r="BA329" i="12"/>
  <c r="BA316" i="12"/>
  <c r="BA299" i="12"/>
  <c r="BA296" i="12"/>
  <c r="BA293" i="12"/>
  <c r="BA288" i="12"/>
  <c r="BA285" i="12"/>
  <c r="BA282" i="12"/>
  <c r="BA275" i="12"/>
  <c r="BA264" i="12"/>
  <c r="BA261" i="12"/>
  <c r="BA257" i="12"/>
  <c r="BA255" i="12"/>
  <c r="BA250" i="12"/>
  <c r="BA249" i="12"/>
  <c r="BA244" i="12"/>
  <c r="BA241" i="12"/>
  <c r="BA238" i="12"/>
  <c r="BA228" i="12"/>
  <c r="BA225" i="12"/>
  <c r="BA224" i="12"/>
  <c r="BA223" i="12"/>
  <c r="BA220" i="12"/>
  <c r="BA217" i="12"/>
  <c r="BA214" i="12"/>
  <c r="BA211" i="12"/>
  <c r="BA205" i="12"/>
  <c r="BA204" i="12"/>
  <c r="BA200" i="12"/>
  <c r="BA191" i="12"/>
  <c r="BA188" i="12"/>
  <c r="BA141" i="12"/>
  <c r="BA134" i="12"/>
  <c r="BA131" i="12"/>
  <c r="BA122" i="12"/>
  <c r="BA73" i="12"/>
  <c r="BA69" i="12"/>
  <c r="BA65" i="12"/>
  <c r="BA61" i="12"/>
  <c r="BA57" i="12"/>
  <c r="BA53" i="12"/>
  <c r="BA35" i="12"/>
  <c r="BA32" i="12"/>
  <c r="BA29" i="12"/>
  <c r="BA19" i="12"/>
  <c r="G9" i="12"/>
  <c r="M9" i="12" s="1"/>
  <c r="I9" i="12"/>
  <c r="K9" i="12"/>
  <c r="K8" i="12" s="1"/>
  <c r="O9" i="12"/>
  <c r="Q9" i="12"/>
  <c r="Q8" i="12" s="1"/>
  <c r="V9" i="12"/>
  <c r="G12" i="12"/>
  <c r="M12" i="12" s="1"/>
  <c r="I12" i="12"/>
  <c r="K12" i="12"/>
  <c r="O12" i="12"/>
  <c r="O8" i="12" s="1"/>
  <c r="Q12" i="12"/>
  <c r="V12" i="12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1" i="12"/>
  <c r="I21" i="12"/>
  <c r="I8" i="12" s="1"/>
  <c r="K21" i="12"/>
  <c r="M21" i="12"/>
  <c r="O21" i="12"/>
  <c r="Q21" i="12"/>
  <c r="V21" i="12"/>
  <c r="G24" i="12"/>
  <c r="G8" i="12" s="1"/>
  <c r="I24" i="12"/>
  <c r="K24" i="12"/>
  <c r="O24" i="12"/>
  <c r="Q24" i="12"/>
  <c r="V24" i="12"/>
  <c r="V8" i="12" s="1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6" i="12"/>
  <c r="M56" i="12" s="1"/>
  <c r="I56" i="12"/>
  <c r="K56" i="12"/>
  <c r="O56" i="12"/>
  <c r="Q56" i="12"/>
  <c r="V56" i="12"/>
  <c r="G60" i="12"/>
  <c r="M60" i="12" s="1"/>
  <c r="I60" i="12"/>
  <c r="K60" i="12"/>
  <c r="O60" i="12"/>
  <c r="Q60" i="12"/>
  <c r="V60" i="12"/>
  <c r="G64" i="12"/>
  <c r="M64" i="12" s="1"/>
  <c r="I64" i="12"/>
  <c r="K64" i="12"/>
  <c r="O64" i="12"/>
  <c r="Q64" i="12"/>
  <c r="V64" i="12"/>
  <c r="G68" i="12"/>
  <c r="I68" i="12"/>
  <c r="K68" i="12"/>
  <c r="M68" i="12"/>
  <c r="O68" i="12"/>
  <c r="Q68" i="12"/>
  <c r="V68" i="12"/>
  <c r="G72" i="12"/>
  <c r="I72" i="12"/>
  <c r="K72" i="12"/>
  <c r="M72" i="12"/>
  <c r="O72" i="12"/>
  <c r="Q72" i="12"/>
  <c r="V72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O94" i="12"/>
  <c r="G95" i="12"/>
  <c r="I95" i="12"/>
  <c r="I94" i="12" s="1"/>
  <c r="K95" i="12"/>
  <c r="M95" i="12"/>
  <c r="O95" i="12"/>
  <c r="Q95" i="12"/>
  <c r="V95" i="12"/>
  <c r="G97" i="12"/>
  <c r="G94" i="12" s="1"/>
  <c r="I97" i="12"/>
  <c r="K97" i="12"/>
  <c r="K94" i="12" s="1"/>
  <c r="M97" i="12"/>
  <c r="O97" i="12"/>
  <c r="Q97" i="12"/>
  <c r="V97" i="12"/>
  <c r="V94" i="12" s="1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Q94" i="12" s="1"/>
  <c r="V103" i="12"/>
  <c r="G107" i="12"/>
  <c r="I107" i="12"/>
  <c r="I106" i="12" s="1"/>
  <c r="K107" i="12"/>
  <c r="M107" i="12"/>
  <c r="O107" i="12"/>
  <c r="Q107" i="12"/>
  <c r="V107" i="12"/>
  <c r="G109" i="12"/>
  <c r="G106" i="12" s="1"/>
  <c r="I109" i="12"/>
  <c r="K109" i="12"/>
  <c r="K106" i="12" s="1"/>
  <c r="M109" i="12"/>
  <c r="O109" i="12"/>
  <c r="Q109" i="12"/>
  <c r="V109" i="12"/>
  <c r="V106" i="12" s="1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Q106" i="12" s="1"/>
  <c r="V115" i="12"/>
  <c r="G117" i="12"/>
  <c r="M117" i="12" s="1"/>
  <c r="I117" i="12"/>
  <c r="K117" i="12"/>
  <c r="O117" i="12"/>
  <c r="O106" i="12" s="1"/>
  <c r="Q117" i="12"/>
  <c r="V117" i="12"/>
  <c r="G119" i="12"/>
  <c r="I119" i="12"/>
  <c r="K119" i="12"/>
  <c r="M119" i="12"/>
  <c r="O119" i="12"/>
  <c r="Q119" i="12"/>
  <c r="V119" i="12"/>
  <c r="G121" i="12"/>
  <c r="I121" i="12"/>
  <c r="K121" i="12"/>
  <c r="M121" i="12"/>
  <c r="O121" i="12"/>
  <c r="Q121" i="12"/>
  <c r="V121" i="12"/>
  <c r="G124" i="12"/>
  <c r="I124" i="12"/>
  <c r="K124" i="12"/>
  <c r="M124" i="12"/>
  <c r="O124" i="12"/>
  <c r="Q124" i="12"/>
  <c r="V124" i="12"/>
  <c r="G127" i="12"/>
  <c r="G128" i="12"/>
  <c r="M128" i="12" s="1"/>
  <c r="I128" i="12"/>
  <c r="K128" i="12"/>
  <c r="O128" i="12"/>
  <c r="Q128" i="12"/>
  <c r="Q127" i="12" s="1"/>
  <c r="V128" i="12"/>
  <c r="G130" i="12"/>
  <c r="M130" i="12" s="1"/>
  <c r="I130" i="12"/>
  <c r="K130" i="12"/>
  <c r="K127" i="12" s="1"/>
  <c r="O130" i="12"/>
  <c r="O127" i="12" s="1"/>
  <c r="Q130" i="12"/>
  <c r="V130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38" i="12"/>
  <c r="I138" i="12"/>
  <c r="I127" i="12" s="1"/>
  <c r="K138" i="12"/>
  <c r="M138" i="12"/>
  <c r="O138" i="12"/>
  <c r="Q138" i="12"/>
  <c r="V138" i="12"/>
  <c r="G140" i="12"/>
  <c r="M140" i="12" s="1"/>
  <c r="I140" i="12"/>
  <c r="K140" i="12"/>
  <c r="O140" i="12"/>
  <c r="Q140" i="12"/>
  <c r="V140" i="12"/>
  <c r="V127" i="12" s="1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G149" i="12"/>
  <c r="I149" i="12"/>
  <c r="K149" i="12"/>
  <c r="M149" i="12"/>
  <c r="O149" i="12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61" i="12"/>
  <c r="G160" i="12" s="1"/>
  <c r="I161" i="12"/>
  <c r="K161" i="12"/>
  <c r="K160" i="12" s="1"/>
  <c r="M161" i="12"/>
  <c r="O161" i="12"/>
  <c r="Q161" i="12"/>
  <c r="V161" i="12"/>
  <c r="V160" i="12" s="1"/>
  <c r="G163" i="12"/>
  <c r="I163" i="12"/>
  <c r="I160" i="12" s="1"/>
  <c r="K163" i="12"/>
  <c r="M163" i="12"/>
  <c r="O163" i="12"/>
  <c r="Q163" i="12"/>
  <c r="Q160" i="12" s="1"/>
  <c r="V163" i="12"/>
  <c r="G165" i="12"/>
  <c r="M165" i="12" s="1"/>
  <c r="I165" i="12"/>
  <c r="K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O160" i="12" s="1"/>
  <c r="Q169" i="12"/>
  <c r="V169" i="12"/>
  <c r="G171" i="12"/>
  <c r="I171" i="12"/>
  <c r="K171" i="12"/>
  <c r="M171" i="12"/>
  <c r="O171" i="12"/>
  <c r="Q171" i="12"/>
  <c r="V171" i="12"/>
  <c r="G173" i="12"/>
  <c r="I173" i="12"/>
  <c r="K173" i="12"/>
  <c r="M173" i="12"/>
  <c r="O173" i="12"/>
  <c r="Q173" i="12"/>
  <c r="V173" i="12"/>
  <c r="G176" i="12"/>
  <c r="I176" i="12"/>
  <c r="K176" i="12"/>
  <c r="M176" i="12"/>
  <c r="O176" i="12"/>
  <c r="Q176" i="12"/>
  <c r="V176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I185" i="12"/>
  <c r="K185" i="12"/>
  <c r="M185" i="12"/>
  <c r="O185" i="12"/>
  <c r="Q185" i="12"/>
  <c r="V185" i="12"/>
  <c r="G187" i="12"/>
  <c r="I187" i="12"/>
  <c r="K187" i="12"/>
  <c r="M187" i="12"/>
  <c r="O187" i="12"/>
  <c r="Q187" i="12"/>
  <c r="V187" i="12"/>
  <c r="G190" i="12"/>
  <c r="I190" i="12"/>
  <c r="K190" i="12"/>
  <c r="M190" i="12"/>
  <c r="O190" i="12"/>
  <c r="Q190" i="12"/>
  <c r="V190" i="12"/>
  <c r="G193" i="12"/>
  <c r="M193" i="12" s="1"/>
  <c r="I193" i="12"/>
  <c r="K193" i="12"/>
  <c r="O193" i="12"/>
  <c r="Q193" i="12"/>
  <c r="V193" i="12"/>
  <c r="G195" i="12"/>
  <c r="M195" i="12" s="1"/>
  <c r="I195" i="12"/>
  <c r="K195" i="12"/>
  <c r="O195" i="12"/>
  <c r="Q195" i="12"/>
  <c r="V195" i="12"/>
  <c r="G197" i="12"/>
  <c r="M197" i="12" s="1"/>
  <c r="I197" i="12"/>
  <c r="K197" i="12"/>
  <c r="O197" i="12"/>
  <c r="Q197" i="12"/>
  <c r="V197" i="12"/>
  <c r="G199" i="12"/>
  <c r="I199" i="12"/>
  <c r="K199" i="12"/>
  <c r="M199" i="12"/>
  <c r="O199" i="12"/>
  <c r="Q199" i="12"/>
  <c r="V199" i="12"/>
  <c r="G203" i="12"/>
  <c r="I203" i="12"/>
  <c r="K203" i="12"/>
  <c r="M203" i="12"/>
  <c r="O203" i="12"/>
  <c r="Q203" i="12"/>
  <c r="V203" i="12"/>
  <c r="G208" i="12"/>
  <c r="I208" i="12"/>
  <c r="K208" i="12"/>
  <c r="M208" i="12"/>
  <c r="O208" i="12"/>
  <c r="Q208" i="12"/>
  <c r="V208" i="12"/>
  <c r="G213" i="12"/>
  <c r="M213" i="12" s="1"/>
  <c r="I213" i="12"/>
  <c r="K213" i="12"/>
  <c r="O213" i="12"/>
  <c r="Q213" i="12"/>
  <c r="V213" i="12"/>
  <c r="G216" i="12"/>
  <c r="M216" i="12" s="1"/>
  <c r="I216" i="12"/>
  <c r="K216" i="12"/>
  <c r="O216" i="12"/>
  <c r="Q216" i="12"/>
  <c r="V216" i="12"/>
  <c r="G219" i="12"/>
  <c r="M219" i="12" s="1"/>
  <c r="I219" i="12"/>
  <c r="K219" i="12"/>
  <c r="O219" i="12"/>
  <c r="Q219" i="12"/>
  <c r="V219" i="12"/>
  <c r="G222" i="12"/>
  <c r="I222" i="12"/>
  <c r="K222" i="12"/>
  <c r="M222" i="12"/>
  <c r="O222" i="12"/>
  <c r="Q222" i="12"/>
  <c r="V222" i="12"/>
  <c r="G227" i="12"/>
  <c r="I227" i="12"/>
  <c r="K227" i="12"/>
  <c r="M227" i="12"/>
  <c r="O227" i="12"/>
  <c r="Q227" i="12"/>
  <c r="V227" i="12"/>
  <c r="G231" i="12"/>
  <c r="I231" i="12"/>
  <c r="K231" i="12"/>
  <c r="M231" i="12"/>
  <c r="O231" i="12"/>
  <c r="Q231" i="12"/>
  <c r="V231" i="12"/>
  <c r="G233" i="12"/>
  <c r="M233" i="12" s="1"/>
  <c r="I233" i="12"/>
  <c r="K233" i="12"/>
  <c r="O233" i="12"/>
  <c r="Q233" i="12"/>
  <c r="V233" i="12"/>
  <c r="G235" i="12"/>
  <c r="M235" i="12" s="1"/>
  <c r="I235" i="12"/>
  <c r="K235" i="12"/>
  <c r="O235" i="12"/>
  <c r="Q235" i="12"/>
  <c r="V235" i="12"/>
  <c r="G237" i="12"/>
  <c r="M237" i="12" s="1"/>
  <c r="I237" i="12"/>
  <c r="K237" i="12"/>
  <c r="O237" i="12"/>
  <c r="Q237" i="12"/>
  <c r="V237" i="12"/>
  <c r="G240" i="12"/>
  <c r="I240" i="12"/>
  <c r="K240" i="12"/>
  <c r="M240" i="12"/>
  <c r="O240" i="12"/>
  <c r="Q240" i="12"/>
  <c r="V240" i="12"/>
  <c r="G243" i="12"/>
  <c r="I243" i="12"/>
  <c r="K243" i="12"/>
  <c r="M243" i="12"/>
  <c r="O243" i="12"/>
  <c r="Q243" i="12"/>
  <c r="V243" i="12"/>
  <c r="G246" i="12"/>
  <c r="I246" i="12"/>
  <c r="K246" i="12"/>
  <c r="M246" i="12"/>
  <c r="O246" i="12"/>
  <c r="Q246" i="12"/>
  <c r="V246" i="12"/>
  <c r="G248" i="12"/>
  <c r="M248" i="12" s="1"/>
  <c r="I248" i="12"/>
  <c r="K248" i="12"/>
  <c r="O248" i="12"/>
  <c r="Q248" i="12"/>
  <c r="V248" i="12"/>
  <c r="G252" i="12"/>
  <c r="M252" i="12" s="1"/>
  <c r="I252" i="12"/>
  <c r="K252" i="12"/>
  <c r="O252" i="12"/>
  <c r="Q252" i="12"/>
  <c r="V252" i="12"/>
  <c r="G254" i="12"/>
  <c r="M254" i="12" s="1"/>
  <c r="I254" i="12"/>
  <c r="K254" i="12"/>
  <c r="O254" i="12"/>
  <c r="Q254" i="12"/>
  <c r="V254" i="12"/>
  <c r="G260" i="12"/>
  <c r="I260" i="12"/>
  <c r="K260" i="12"/>
  <c r="M260" i="12"/>
  <c r="O260" i="12"/>
  <c r="Q260" i="12"/>
  <c r="V260" i="12"/>
  <c r="G263" i="12"/>
  <c r="I263" i="12"/>
  <c r="K263" i="12"/>
  <c r="M263" i="12"/>
  <c r="O263" i="12"/>
  <c r="Q263" i="12"/>
  <c r="V263" i="12"/>
  <c r="G266" i="12"/>
  <c r="I266" i="12"/>
  <c r="K266" i="12"/>
  <c r="M266" i="12"/>
  <c r="O266" i="12"/>
  <c r="Q266" i="12"/>
  <c r="V266" i="12"/>
  <c r="G268" i="12"/>
  <c r="M268" i="12" s="1"/>
  <c r="I268" i="12"/>
  <c r="K268" i="12"/>
  <c r="O268" i="12"/>
  <c r="Q268" i="12"/>
  <c r="V268" i="12"/>
  <c r="G270" i="12"/>
  <c r="M270" i="12" s="1"/>
  <c r="I270" i="12"/>
  <c r="K270" i="12"/>
  <c r="O270" i="12"/>
  <c r="Q270" i="12"/>
  <c r="V270" i="12"/>
  <c r="G274" i="12"/>
  <c r="I274" i="12"/>
  <c r="I273" i="12" s="1"/>
  <c r="K274" i="12"/>
  <c r="M274" i="12"/>
  <c r="O274" i="12"/>
  <c r="O273" i="12" s="1"/>
  <c r="Q274" i="12"/>
  <c r="V274" i="12"/>
  <c r="G277" i="12"/>
  <c r="G273" i="12" s="1"/>
  <c r="I277" i="12"/>
  <c r="K277" i="12"/>
  <c r="K273" i="12" s="1"/>
  <c r="M277" i="12"/>
  <c r="O277" i="12"/>
  <c r="Q277" i="12"/>
  <c r="V277" i="12"/>
  <c r="V273" i="12" s="1"/>
  <c r="G279" i="12"/>
  <c r="I279" i="12"/>
  <c r="K279" i="12"/>
  <c r="M279" i="12"/>
  <c r="O279" i="12"/>
  <c r="Q279" i="12"/>
  <c r="V279" i="12"/>
  <c r="G281" i="12"/>
  <c r="M281" i="12" s="1"/>
  <c r="I281" i="12"/>
  <c r="K281" i="12"/>
  <c r="O281" i="12"/>
  <c r="Q281" i="12"/>
  <c r="V281" i="12"/>
  <c r="G284" i="12"/>
  <c r="M284" i="12" s="1"/>
  <c r="I284" i="12"/>
  <c r="K284" i="12"/>
  <c r="O284" i="12"/>
  <c r="Q284" i="12"/>
  <c r="Q273" i="12" s="1"/>
  <c r="V284" i="12"/>
  <c r="G287" i="12"/>
  <c r="M287" i="12" s="1"/>
  <c r="I287" i="12"/>
  <c r="K287" i="12"/>
  <c r="O287" i="12"/>
  <c r="Q287" i="12"/>
  <c r="V287" i="12"/>
  <c r="G290" i="12"/>
  <c r="I290" i="12"/>
  <c r="K290" i="12"/>
  <c r="M290" i="12"/>
  <c r="O290" i="12"/>
  <c r="Q290" i="12"/>
  <c r="V290" i="12"/>
  <c r="G292" i="12"/>
  <c r="I292" i="12"/>
  <c r="K292" i="12"/>
  <c r="M292" i="12"/>
  <c r="O292" i="12"/>
  <c r="Q292" i="12"/>
  <c r="V292" i="12"/>
  <c r="G295" i="12"/>
  <c r="I295" i="12"/>
  <c r="K295" i="12"/>
  <c r="M295" i="12"/>
  <c r="O295" i="12"/>
  <c r="Q295" i="12"/>
  <c r="V295" i="12"/>
  <c r="G298" i="12"/>
  <c r="M298" i="12" s="1"/>
  <c r="I298" i="12"/>
  <c r="K298" i="12"/>
  <c r="O298" i="12"/>
  <c r="Q298" i="12"/>
  <c r="V298" i="12"/>
  <c r="G301" i="12"/>
  <c r="M301" i="12" s="1"/>
  <c r="I301" i="12"/>
  <c r="K301" i="12"/>
  <c r="O301" i="12"/>
  <c r="Q301" i="12"/>
  <c r="V301" i="12"/>
  <c r="G303" i="12"/>
  <c r="M303" i="12" s="1"/>
  <c r="I303" i="12"/>
  <c r="K303" i="12"/>
  <c r="O303" i="12"/>
  <c r="Q303" i="12"/>
  <c r="V303" i="12"/>
  <c r="G305" i="12"/>
  <c r="I305" i="12"/>
  <c r="K305" i="12"/>
  <c r="M305" i="12"/>
  <c r="O305" i="12"/>
  <c r="Q305" i="12"/>
  <c r="V305" i="12"/>
  <c r="G307" i="12"/>
  <c r="I307" i="12"/>
  <c r="K307" i="12"/>
  <c r="M307" i="12"/>
  <c r="O307" i="12"/>
  <c r="Q307" i="12"/>
  <c r="V307" i="12"/>
  <c r="G311" i="12"/>
  <c r="G310" i="12" s="1"/>
  <c r="I311" i="12"/>
  <c r="I310" i="12" s="1"/>
  <c r="K311" i="12"/>
  <c r="O311" i="12"/>
  <c r="O310" i="12" s="1"/>
  <c r="Q311" i="12"/>
  <c r="V311" i="12"/>
  <c r="V310" i="12" s="1"/>
  <c r="G313" i="12"/>
  <c r="M313" i="12" s="1"/>
  <c r="I313" i="12"/>
  <c r="K313" i="12"/>
  <c r="O313" i="12"/>
  <c r="Q313" i="12"/>
  <c r="Q310" i="12" s="1"/>
  <c r="V313" i="12"/>
  <c r="G315" i="12"/>
  <c r="M315" i="12" s="1"/>
  <c r="I315" i="12"/>
  <c r="K315" i="12"/>
  <c r="O315" i="12"/>
  <c r="Q315" i="12"/>
  <c r="V315" i="12"/>
  <c r="G318" i="12"/>
  <c r="I318" i="12"/>
  <c r="K318" i="12"/>
  <c r="M318" i="12"/>
  <c r="O318" i="12"/>
  <c r="Q318" i="12"/>
  <c r="V318" i="12"/>
  <c r="G320" i="12"/>
  <c r="I320" i="12"/>
  <c r="K320" i="12"/>
  <c r="M320" i="12"/>
  <c r="O320" i="12"/>
  <c r="Q320" i="12"/>
  <c r="V320" i="12"/>
  <c r="G322" i="12"/>
  <c r="I322" i="12"/>
  <c r="K322" i="12"/>
  <c r="K310" i="12" s="1"/>
  <c r="M322" i="12"/>
  <c r="O322" i="12"/>
  <c r="Q322" i="12"/>
  <c r="V322" i="12"/>
  <c r="G324" i="12"/>
  <c r="M324" i="12" s="1"/>
  <c r="I324" i="12"/>
  <c r="K324" i="12"/>
  <c r="O324" i="12"/>
  <c r="Q324" i="12"/>
  <c r="V324" i="12"/>
  <c r="G326" i="12"/>
  <c r="M326" i="12" s="1"/>
  <c r="I326" i="12"/>
  <c r="K326" i="12"/>
  <c r="O326" i="12"/>
  <c r="Q326" i="12"/>
  <c r="V326" i="12"/>
  <c r="G328" i="12"/>
  <c r="M328" i="12" s="1"/>
  <c r="I328" i="12"/>
  <c r="K328" i="12"/>
  <c r="O328" i="12"/>
  <c r="Q328" i="12"/>
  <c r="V328" i="12"/>
  <c r="G331" i="12"/>
  <c r="I331" i="12"/>
  <c r="K331" i="12"/>
  <c r="M331" i="12"/>
  <c r="O331" i="12"/>
  <c r="Q331" i="12"/>
  <c r="V331" i="12"/>
  <c r="G334" i="12"/>
  <c r="I334" i="12"/>
  <c r="K334" i="12"/>
  <c r="M334" i="12"/>
  <c r="O334" i="12"/>
  <c r="Q334" i="12"/>
  <c r="V334" i="12"/>
  <c r="G337" i="12"/>
  <c r="I337" i="12"/>
  <c r="K337" i="12"/>
  <c r="M337" i="12"/>
  <c r="O337" i="12"/>
  <c r="Q337" i="12"/>
  <c r="V337" i="12"/>
  <c r="G339" i="12"/>
  <c r="M339" i="12" s="1"/>
  <c r="I339" i="12"/>
  <c r="K339" i="12"/>
  <c r="O339" i="12"/>
  <c r="Q339" i="12"/>
  <c r="V339" i="12"/>
  <c r="G342" i="12"/>
  <c r="M342" i="12" s="1"/>
  <c r="I342" i="12"/>
  <c r="K342" i="12"/>
  <c r="O342" i="12"/>
  <c r="Q342" i="12"/>
  <c r="V342" i="12"/>
  <c r="G345" i="12"/>
  <c r="M345" i="12" s="1"/>
  <c r="I345" i="12"/>
  <c r="K345" i="12"/>
  <c r="O345" i="12"/>
  <c r="Q345" i="12"/>
  <c r="V345" i="12"/>
  <c r="G348" i="12"/>
  <c r="I348" i="12"/>
  <c r="K348" i="12"/>
  <c r="M348" i="12"/>
  <c r="O348" i="12"/>
  <c r="Q348" i="12"/>
  <c r="V348" i="12"/>
  <c r="G350" i="12"/>
  <c r="I350" i="12"/>
  <c r="K350" i="12"/>
  <c r="M350" i="12"/>
  <c r="O350" i="12"/>
  <c r="Q350" i="12"/>
  <c r="V350" i="12"/>
  <c r="G352" i="12"/>
  <c r="I352" i="12"/>
  <c r="K352" i="12"/>
  <c r="M352" i="12"/>
  <c r="O352" i="12"/>
  <c r="Q352" i="12"/>
  <c r="V352" i="12"/>
  <c r="AE356" i="12"/>
  <c r="AF356" i="12"/>
  <c r="I20" i="1"/>
  <c r="I19" i="1"/>
  <c r="I18" i="1"/>
  <c r="I17" i="1"/>
  <c r="I16" i="1"/>
  <c r="AZ50" i="1"/>
  <c r="AZ48" i="1"/>
  <c r="AZ47" i="1"/>
  <c r="AZ46" i="1"/>
  <c r="F43" i="1"/>
  <c r="G23" i="1" s="1"/>
  <c r="G43" i="1"/>
  <c r="G25" i="1" s="1"/>
  <c r="H43" i="1"/>
  <c r="I42" i="1"/>
  <c r="I41" i="1"/>
  <c r="I63" i="1" l="1"/>
  <c r="J62" i="1" s="1"/>
  <c r="J59" i="1"/>
  <c r="J58" i="1"/>
  <c r="J61" i="1"/>
  <c r="A27" i="1"/>
  <c r="M273" i="12"/>
  <c r="M127" i="12"/>
  <c r="M94" i="12"/>
  <c r="M160" i="12"/>
  <c r="M106" i="12"/>
  <c r="M311" i="12"/>
  <c r="M310" i="12" s="1"/>
  <c r="M24" i="12"/>
  <c r="M8" i="12" s="1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6" i="1" l="1"/>
  <c r="J60" i="1"/>
  <c r="J57" i="1"/>
  <c r="G28" i="1"/>
  <c r="G27" i="1" s="1"/>
  <c r="G29" i="1" s="1"/>
  <c r="A28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rjuracak</author>
  </authors>
  <commentList>
    <comment ref="S6" authorId="0" shapeId="0" xr:uid="{FFC1A0CB-242E-426C-8F50-CD613EFB443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0D7E8F8-9ED9-420C-82F7-C402D929D24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<sst xmlns="http://schemas.openxmlformats.org/spreadsheetml/2006/main" count="1412" uniqueCount="388">
  <si>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</si>
  <si>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</si>
  <si>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</si>
  <si>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</si>
  <si>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</si>
  <si>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</si>
  <si>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</si>
  <si>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</si>
  <si>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</si>
  <si>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</si>
  <si>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</si>
  <si>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</si>
  <si>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</si>
  <si>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</si>
  <si>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</si>
  <si>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</si>
  <si>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</si>
  <si>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</si>
  <si>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</si>
  <si>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</si>
  <si>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</si>
  <si>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</si>
  <si>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</si>
  <si>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</si>
  <si>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</si>
  <si>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</si>
  <si>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</si>
  <si>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</si>
  <si>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</si>
  <si>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</si>
  <si>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</si>
  <si>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</si>
  <si>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</si>
  <si>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</si>
  <si>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</si>
  <si>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</si>
  <si>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</si>
  <si>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</si>
  <si>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</si>
  <si>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</si>
  <si>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</si>
  <si>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</si>
  <si>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</si>
  <si>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120.40</t>
  </si>
  <si>
    <t>120.40 Zdravotně technická instalace</t>
  </si>
  <si>
    <t>SO 120</t>
  </si>
  <si>
    <t>SO 120 Přístavba budovy "H"</t>
  </si>
  <si>
    <t>Objekt:</t>
  </si>
  <si>
    <t>Rozpočet:</t>
  </si>
  <si>
    <t>19-015-5</t>
  </si>
  <si>
    <t>Nová budova EkF - přístavba H v areálu VŠB - TUO</t>
  </si>
  <si>
    <t>Stavba</t>
  </si>
  <si>
    <t>Stavební objekt</t>
  </si>
  <si>
    <t>Celkem za stavbu</t>
  </si>
  <si>
    <t>CZK</t>
  </si>
  <si>
    <t>#POPR</t>
  </si>
  <si>
    <t>Popis rozpočtu: 120.40 - 120.40 Zdravotně technická instalace</t>
  </si>
  <si>
    <t>Poznámka:</t>
  </si>
  <si>
    <t>V délce potrubí je započítán prořez 10 %.</t>
  </si>
  <si>
    <t>Uvedené názvy výrobků jsou referenční, za dodržení technických parametrů a souhlasu investora je možno je nahradit.</t>
  </si>
  <si>
    <t>Poznámka: výkopy pro vnitřní ležatou kanalizaci budou zahrnuty ve stavební části</t>
  </si>
  <si>
    <t>Rekapitulace dílů</t>
  </si>
  <si>
    <t>Typ dílu</t>
  </si>
  <si>
    <t>720-1</t>
  </si>
  <si>
    <t>Splašková kanalizace</t>
  </si>
  <si>
    <t>720-10</t>
  </si>
  <si>
    <t>Revizní šachta RŠ2</t>
  </si>
  <si>
    <t>720-11</t>
  </si>
  <si>
    <t>Zařizovací předměty</t>
  </si>
  <si>
    <t>720-2</t>
  </si>
  <si>
    <t>Dešťová kanalizace-podtlaková</t>
  </si>
  <si>
    <t>720-3</t>
  </si>
  <si>
    <t>Pitná, teplá užitková voda a cirkulace TUV</t>
  </si>
  <si>
    <t>720-4</t>
  </si>
  <si>
    <t>Požární vodovod</t>
  </si>
  <si>
    <t>720-5</t>
  </si>
  <si>
    <t>Užitková voda pro splachování zařizovacích předmětů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</si>
  <si>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</si>
  <si>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</si>
  <si>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</si>
  <si>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</si>
  <si>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</si>
  <si>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</si>
  <si>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</si>
  <si>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</si>
  <si>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</si>
  <si>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</si>
  <si>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</si>
  <si>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</si>
  <si>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</si>
  <si>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</si>
  <si>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</si>
  <si>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</si>
  <si>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</si>
  <si>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</si>
  <si>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</si>
  <si>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</si>
  <si>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</si>
  <si>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</si>
  <si>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</si>
  <si>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</si>
  <si>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</si>
  <si>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</si>
  <si>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</si>
  <si>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</si>
  <si>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</si>
  <si>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</si>
  <si>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721194104R00</t>
  </si>
  <si>
    <t>Zřízení přípojek na potrubí D 40 mm, materiál ve specifikaci</t>
  </si>
  <si>
    <t>kus</t>
  </si>
  <si>
    <t>800-721</t>
  </si>
  <si>
    <t>RTS 20/ I</t>
  </si>
  <si>
    <t>Práce</t>
  </si>
  <si>
    <t>POL1_</t>
  </si>
  <si>
    <t>vyvedení a upevnění odpadních výpustek,</t>
  </si>
  <si>
    <t>SPI</t>
  </si>
  <si>
    <t>SPU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</si>
  <si>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</si>
  <si>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</si>
  <si>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</si>
  <si>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</si>
  <si>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721223592R00</t>
  </si>
  <si>
    <t>Souprava izolační pro balkonové a podlahové vpusti izolační souprava pro podlahové vpusti, s izolační fólií</t>
  </si>
  <si>
    <t>Izolační souprava s textilií nakašírovanou folií např. HL 84.M nebo rovnocenný pro stěrkové kontaktní hydroizolace</t>
  </si>
  <si>
    <t>POP</t>
  </si>
  <si>
    <t>721273200RT3</t>
  </si>
  <si>
    <t>Ventilační hlavice D 110 mm, souprava z PP</t>
  </si>
  <si>
    <t>Souprava ventilační hlavice např. HL 810 nebo rovnocenný</t>
  </si>
  <si>
    <t>721290111R00</t>
  </si>
  <si>
    <t>Zkouška těsnosti kanalizace v objektech vodou, DN 125</t>
  </si>
  <si>
    <t>m</t>
  </si>
  <si>
    <t>721290112R00</t>
  </si>
  <si>
    <t>Zkouška těsnosti kanalizace v objektech vodou, DN 200</t>
  </si>
  <si>
    <t>713571111R0P</t>
  </si>
  <si>
    <t>Protipožární manžeta DN 50</t>
  </si>
  <si>
    <t>Vlastní</t>
  </si>
  <si>
    <t>Protipožární manžeta např. HILTI CP 643N nebo rovnocenný pro těsnění prostupů plastového potrubí v požárně dělících konstrukcích (dle PBŘ)</t>
  </si>
  <si>
    <t>713571115R0P</t>
  </si>
  <si>
    <t>Protipožární manžeta DN 110</t>
  </si>
  <si>
    <t>720.108</t>
  </si>
  <si>
    <t>D+M Zápachový uzávěr dřezový  s přípojkou DN 50 + odpadní ventil se sítkem nerez</t>
  </si>
  <si>
    <t>Indiv</t>
  </si>
  <si>
    <t>Zápachový uzávěr dřezový s přípojkou pro spotřebiče a zpětnou klapkou např. HL 126 DN 50 + odpadní ventil se sítkem nerez HL 14/90 O 6/4" nebo rovnocenný</t>
  </si>
  <si>
    <t>720.111</t>
  </si>
  <si>
    <t>D+M Krycí dvířka z PVC (pod obklad) 300x300mm</t>
  </si>
  <si>
    <t>720.114</t>
  </si>
  <si>
    <t>D+M Zpěňující protipožární tmel silikonový (kartuše) pro prostupy do DN 50 např. HILTI CP 601S, nebo rovnocenný</t>
  </si>
  <si>
    <t xml:space="preserve">ks    </t>
  </si>
  <si>
    <t>721110907R0P</t>
  </si>
  <si>
    <t>Napojení do stávající betonové potrubí DN 150</t>
  </si>
  <si>
    <t>721176222R0P</t>
  </si>
  <si>
    <t>Potrubí PVC- KG vč.tvarovek (kanalizace v zemi) D 100</t>
  </si>
  <si>
    <t>Potrubí včetně tvarovek. Bez zednických výpomocí.</t>
  </si>
  <si>
    <t>721176223R0P</t>
  </si>
  <si>
    <t>Potrubí PVC- KG vč.tvarovek (kanalizace v zemi) D 125</t>
  </si>
  <si>
    <t>721176224R0P</t>
  </si>
  <si>
    <t>Potrubí PVC- KG vč.tvarovek (kanalizace v zemi) D 160</t>
  </si>
  <si>
    <t>721179302R0P</t>
  </si>
  <si>
    <t>Odhlučněné potrubí  PP DN 40 vč.tvarovek (svislá kanalizace)</t>
  </si>
  <si>
    <t>Odhlučněné potrubí  PP včetně tvarovek (svislá kanalizace)vyhovující požadavkům na hlukový útlum 20dB(A) spojované hrdlovými spoji s břitovým kroužkem např. Rehau Raupiano</t>
  </si>
  <si>
    <t>nebo rovnocenný.</t>
  </si>
  <si>
    <t>721179303R0P</t>
  </si>
  <si>
    <t>Odhlučněné potrubí  PP DN 50 vč.tvarovek (svislá kanalizace)</t>
  </si>
  <si>
    <t>721179304R0P</t>
  </si>
  <si>
    <t>Odhlučněné potrubí  PP DN 70 vč.tvarovek (svislá kanalizace)</t>
  </si>
  <si>
    <t>721179305R0P</t>
  </si>
  <si>
    <t>Odhlučněné potrubí  PP DN 100 vč.tvarovek (svislá kanalizace)</t>
  </si>
  <si>
    <t>721179317R0P</t>
  </si>
  <si>
    <t>Odhlučněné potrubí  PP DN 160 vč.tvarovek (svislá kanalizace)</t>
  </si>
  <si>
    <t>721223424RTP</t>
  </si>
  <si>
    <t>Podlahová vpust DN50/75/110 se svislým odtokem s pevnou izolační přírubou, ZU standard, plast 147x147mm/ nerez 138x138mm, sítko např.HL 317</t>
  </si>
  <si>
    <t>Podlahová vpust DN50/75/110 se svislým odtokem s pevnou izolační přírubou, ZU standard, plast 147x147mm/ nerez 138x138mm, sítko např.HL 317 nebo rovnocenný</t>
  </si>
  <si>
    <t>721273150R0P</t>
  </si>
  <si>
    <t>Přivzdušňovací kanalizační ventil např. HL 900N DN 110 nebo rovnocenný</t>
  </si>
  <si>
    <t>722290237R0P</t>
  </si>
  <si>
    <t>Proplach kanalizace</t>
  </si>
  <si>
    <t>725850145R0P</t>
  </si>
  <si>
    <t>Sifon kuličkový kondenzační DN 40 s vodorovným odtokem a svislým nebo vodorovným připojením 5/4", popř.pryžové těsnění pro nasunutí potrubí D 12-18mm</t>
  </si>
  <si>
    <t>725860168R0P</t>
  </si>
  <si>
    <t>Zápachová uzávěrka pro pisoáry např. HL430, DN 50 mm nebo rovnocenný</t>
  </si>
  <si>
    <t>725860180R0P</t>
  </si>
  <si>
    <t>Podomítková zápachová uzávěrka např.  HL 400 DN 50 (pro myčky a nápojové automaty), nebo rovnocenný</t>
  </si>
  <si>
    <t>725860213R0P</t>
  </si>
  <si>
    <t>Zápachový uzávěr umyvadlový např. HL 132 DN 40 + odpadní ventil HL 15.1 nebo rovnocenný</t>
  </si>
  <si>
    <t>767990010RAP</t>
  </si>
  <si>
    <t>Atypické ocelové konstrukce-uchycení potrubí</t>
  </si>
  <si>
    <t>kg</t>
  </si>
  <si>
    <t>Agregovaná položka</t>
  </si>
  <si>
    <t>POL2_</t>
  </si>
  <si>
    <t>909      R00P</t>
  </si>
  <si>
    <t>Hzs-stavební přípomoce</t>
  </si>
  <si>
    <t>h</t>
  </si>
  <si>
    <t>HZS</t>
  </si>
  <si>
    <t>POL10_</t>
  </si>
  <si>
    <t>998721203R00</t>
  </si>
  <si>
    <t>Přesun hmot pro vnitřní kanalizaci v objektech výšky do 24 m</t>
  </si>
  <si>
    <t>Přesun hmot</t>
  </si>
  <si>
    <t>POL7_</t>
  </si>
  <si>
    <t>50 m vodorovně, měřeno od těžiště půdorysné plochy skládky do těžiště půdorysné plochy objektu</t>
  </si>
  <si>
    <t>720.1211</t>
  </si>
  <si>
    <t>D+M Šachtové dno bet.průtočné DN150 TBZ-Q PERFECT 150 - 635, se sbíhajícími se nátoky 90°, DN150,, výška prvku 600 mm</t>
  </si>
  <si>
    <t>720.1213</t>
  </si>
  <si>
    <t>D+M Prstenec vyrovnávací TBW-Q 625/100/120</t>
  </si>
  <si>
    <t>720.1214</t>
  </si>
  <si>
    <t>D+M Poklop litinový třídy zatížení B125</t>
  </si>
  <si>
    <t>894402211RTP</t>
  </si>
  <si>
    <t>Osazení beton. skruží přechodových včetně konusu přechod., např. TBR-Q 600/1000x625/120 SPK, výška prvku 600mm nebo rovnocenný</t>
  </si>
  <si>
    <t>720.121</t>
  </si>
  <si>
    <t>D+M Umyvadlo diturvitové 600x460x175mm, s otvorem pro stojánkovou baterii a přepadem, bílá, např.IDEAL STANDARD CONNECT CUBE  (U1) nebo rovnocenný</t>
  </si>
  <si>
    <t>720.121a</t>
  </si>
  <si>
    <t>D+M Polosloup k umyvadlu (kryt na sifon) vč. instalační sady např. CONNECT nebo rovnocenný</t>
  </si>
  <si>
    <t>720.122</t>
  </si>
  <si>
    <t>D+M Umyvadlo diturvitové 500x460x175mm, s otvorem pro stojánkovou baterii a přepadem, bílá,, např.IDEAL STANDARD CONNECT CUBE (U3) nebo rovnocenný</t>
  </si>
  <si>
    <t>720.122a</t>
  </si>
  <si>
    <t>720.123</t>
  </si>
  <si>
    <t>D+M Rohové umývátko 480x440x160 mm, 1 otvor pro stojánkovou baterii, bílá (U4)</t>
  </si>
  <si>
    <t>720.124</t>
  </si>
  <si>
    <t>D+M Závěsný klozet keramický 360x540mm vodorovný odpad barva bílá+ klozetové sedátko Soft-close, duroplastu, kloub k sedátku nerez.např.IDEAL STANDARD CONNECT (WC1) nebo rovnocenný</t>
  </si>
  <si>
    <t>720.125</t>
  </si>
  <si>
    <t>D+M Bidet z jemné žárohlíny 360x545mm s otvorem pro stojánkovou baterii, barva bílá, vč.upevňov., sady např.IDEAL STANDART CONNECT nebo rovnocenný</t>
  </si>
  <si>
    <t>720.126</t>
  </si>
  <si>
    <t>D+M Sprchová vanička keramická JIKA, čtvercová 890 x 890 mm, výška 100 mm + zápachová uzávěrka, ke sprchové vaničce HL 514 DN 50 s kulovým kloubem a zátkou</t>
  </si>
  <si>
    <t>Sprchový žlab s EPS tělesem s nerezovým rámem a krytem např.HL531 nebo rovnocenný. Sprchový žlab  s ležatým odtokem DN50, samonosný prvek z EPC - rozměr 1200x200x79mm s centricky umístěným odtokovým žlabem, se zápachovou uzávěrkou pro suchý stav, s nerezovým rámem (vnější rozměr 498x68x13mm) a nerezovým krytem Standard 480x50mm.</t>
  </si>
  <si>
    <t>713571113R0P</t>
  </si>
  <si>
    <t>Protipožární manžeta D 75 mm</t>
  </si>
  <si>
    <t>Protipožární manžeta např. HILTI CP 643N nebo rovnocenný pro těsnění prostupů plastového potrubí v požárně dělících konstrukcích (dle PBŘ) DN75</t>
  </si>
  <si>
    <t>720.202</t>
  </si>
  <si>
    <t>D+M Vtok střešní pro podtlakovou kanalizaci pro folie vč.topného kabelu</t>
  </si>
  <si>
    <t>Střešní vtok např. Sison XL 75 H PVC nebo rovnocenný pro podtlakovou kanalizaci pro fólie (včetně topného kabelu 230V/11,2W)</t>
  </si>
  <si>
    <t>720.203</t>
  </si>
  <si>
    <t>D+M Ztužující deska s uchycením parozábrany</t>
  </si>
  <si>
    <t>720.204</t>
  </si>
  <si>
    <t>Systémové uchycení potrubí pro systém podtlakového odvodnění střech</t>
  </si>
  <si>
    <t>kpl</t>
  </si>
  <si>
    <t>720.205</t>
  </si>
  <si>
    <t>D+M Izolace potrubí proti rosení samolepícími izolačními pásy, pás tl.19 mm o š.1000 mm</t>
  </si>
  <si>
    <t xml:space="preserve">m2    </t>
  </si>
  <si>
    <t>Izolace potrubí proti rosení samolepícími Izolačními pásy např. K-FLEX , ST pás tl. 19 mm o šířce 1000 mm nebo rovnocenný</t>
  </si>
  <si>
    <t>720.208</t>
  </si>
  <si>
    <t>Lešení, pojízdná plošina</t>
  </si>
  <si>
    <t xml:space="preserve">hod   </t>
  </si>
  <si>
    <t>721151206R0P</t>
  </si>
  <si>
    <t>Potrubí PE-HD (vč.tvarovek) např.Geberit PE D63 nebo rovnocenný</t>
  </si>
  <si>
    <t>721151207R0P</t>
  </si>
  <si>
    <t>Potrubí PE-HD (vč.tvarovek) např.Geberit PE D75 nebo rovnocenný</t>
  </si>
  <si>
    <t>723150372R0P</t>
  </si>
  <si>
    <t>Potrubí ocelové bezešvé hladké (chránička) O 127/4,5</t>
  </si>
  <si>
    <t>722181214RT7</t>
  </si>
  <si>
    <t>Izolace vodovodního potrubí návleková z trubic z pěnového polyetylenu, tloušťka stěny 20 mm, d 22 mm</t>
  </si>
  <si>
    <t>722181214RT8</t>
  </si>
  <si>
    <t>Izolace vodovodního potrubí návleková z trubic z pěnového polyetylenu, tloušťka stěny 20 mm, d 25 mm</t>
  </si>
  <si>
    <t>722181214RU1</t>
  </si>
  <si>
    <t>Izolace vodovodního potrubí návleková z trubic z pěnového polyetylenu, tloušťka stěny 20 mm, d 32 mm</t>
  </si>
  <si>
    <t>722190401R00</t>
  </si>
  <si>
    <t>Vyvedení a upevnění výpustek DN 15</t>
  </si>
  <si>
    <t>722237621R00</t>
  </si>
  <si>
    <t>Ventil zpětný ventil, vnitřní-vnitřní závit, DN 15, PN 16, mosaz</t>
  </si>
  <si>
    <t>722237623R00</t>
  </si>
  <si>
    <t>Ventil zpětný ventil, vnitřní-vnitřní závit, DN 25, PN 16, mosaz</t>
  </si>
  <si>
    <t>722237121R00</t>
  </si>
  <si>
    <t>Kohout kulový, mosazný, vnitřní-vnitřní závit, DN 15, PN 42, včetně dodávky materiálu</t>
  </si>
  <si>
    <t>Kulový kohout závitový např.Giacomini R250D (připojení ohřívačů) nebo rovnocenný</t>
  </si>
  <si>
    <t>722237123R00</t>
  </si>
  <si>
    <t>Kohout kulový, mosazný, vnitřní-vnitřní závit, DN 25, PN 35, včetně dodávky materiálu</t>
  </si>
  <si>
    <t>722237131R00</t>
  </si>
  <si>
    <t>Kohout kulový s vypouštěním, mosazný, vnitřní-vnitřní závit, DN 15, PN 42, včetně dodávky materiálu</t>
  </si>
  <si>
    <t>722280106R00</t>
  </si>
  <si>
    <t>Tlakové zkoušky vodovodního potrubí do DN 32</t>
  </si>
  <si>
    <t>722290234R00</t>
  </si>
  <si>
    <t>Proplach a dezinfekce vodovodního potrubí do DN 80</t>
  </si>
  <si>
    <t>725530152R00</t>
  </si>
  <si>
    <t>Ventil pojistný DN 15, včetně dodávky materiálu</t>
  </si>
  <si>
    <t>720.3021</t>
  </si>
  <si>
    <t>D+M Pouzdro potrubní izolační např. ROCKWOOL 800 tl. 30 mm d 22/30, kamenná vlna s polepem Al fólií nebo rovnocenný</t>
  </si>
  <si>
    <t>Izolace izolačními trubicemi z kamenné vlny, nehořlavé, tř. reakce na oheň A2-s1), povrchová úprava z hliníkové folie se samolepící páskou, např. ROCKWOOL 800 tl. 30 mm nebo rovnocenný</t>
  </si>
  <si>
    <t>720.3022</t>
  </si>
  <si>
    <t>D+M Pouzdro potrubní izolační např. ROCKWOOL 800 tl. 30 mm d 34/30, kamenná vlna s polepem Al fólií nebo rovnocenný</t>
  </si>
  <si>
    <t>720.3051</t>
  </si>
  <si>
    <t>D+M Kulový kohout závitový např.Giacomini R250D (včetně šroubení a přechodu na lisovaný spoj) DN 20, nebo rovnocenný</t>
  </si>
  <si>
    <t>720.3052</t>
  </si>
  <si>
    <t>D+M Kulový kohout závitový např.Giacomini R250D (včetně šroubení a přechodu na lisovaný spoj) DN 32, nebo rovnocenný</t>
  </si>
  <si>
    <t>720.311</t>
  </si>
  <si>
    <t>D+M Expanzní nádoba např. REFLEX REFIX DD 8 l + průtočná armatura FLOWJET G1/2", nebo rovnocenný</t>
  </si>
  <si>
    <t>720.315</t>
  </si>
  <si>
    <t>D+M Vodovodní a řídící jednotka pro směšování možnost programování vlastnosti výtoků, teploty, smíchané vody nebo její desinfekcí..</t>
  </si>
  <si>
    <t>VODOVODNÍ A ŘÍDÍCÍ JEDNOTKA  PRO SMĚŠOVÁNÍ MOŽNOST PROGRAMOVÁNÍ VLASTNOSTÍ VÝTOKŮ, TEPLOTY SMÍCHANÉ VODY NEBO JEJÍ DESINFEKCI</t>
  </si>
  <si>
    <t>PŘIPOJENÍ VSTUP 3/4"", VÝSTUP 1/2""+SOFTWARE vč.KABELU např.Koncept Ekotech nebo rovnocenný.</t>
  </si>
  <si>
    <t>720.318</t>
  </si>
  <si>
    <t>D+M Umyvadlová baterie DN15 senzorová stojánková, chrom, bez možností přímé regulace teploty</t>
  </si>
  <si>
    <t>U1,U4 Umyvadlová baterie DN15 senzorová, stojánková, chrom, bez možností přímé regulace teploty, pevný vývod,</t>
  </si>
  <si>
    <t>speciální perlátor s pojistkou proti odcizení s laminární regulací průtoku, s integrovanou elektronikou v těle baterie,</t>
  </si>
  <si>
    <t>plynulá aktivace, VČETNĚ 1ks FLEXI HADIČKY M10x1-3/8"" např.IDEAL STANDARD CERAPLUS nebo rovnocenný.</t>
  </si>
  <si>
    <t>720.319</t>
  </si>
  <si>
    <t>D+M Umyvadlová stojánková baterie DN15, páková, s odtokovou garniturou, chrom, vč. 2 ks flexi hadiček</t>
  </si>
  <si>
    <t>U3 Umyvadlová stojánková baterie DN15, páková, s odtokovou garniturou, chrom, kartuše: O 40 mm</t>
  </si>
  <si>
    <t>montáž zespodu – upevnění s centrovacím a těsnicím kroužkem, pivot kartuše z nerez oceli</t>
  </si>
  <si>
    <t>VČETNĚ 2ks FLEXI HADIČEK M10x1-3/8"" např.CeraPlan III Grande - umyvadlová páková baterie s odtokovou garniturou nebo rovnocenná.</t>
  </si>
  <si>
    <t>720.320</t>
  </si>
  <si>
    <t>D+M Baterie sprchová nástěnná DN 15 se zařízením na zamezení zpětného toku + sprchový komplet</t>
  </si>
  <si>
    <t>SPR1 Baterie sprchová nástěnná, DN 15, se zařízením na zamezení zpětného toku. Skryté S-přípojky s nízkou hlučností (nastavitelné 137 - 163 mm), kovová ovládací páka. CLICK-kartuše O 47 mm s keramickými disky, kartuše z nerez oceli, rozsah otáčení páky 120°. Integrovaný zásobník maziva (vhodné pro potravinářské použití), integrovaný omezovač teplé vody + sprchový komplet (růžice, držák, sprchová hadice) např. IDEAL STANDARD CERAPLAN III nebo rovnocenný.</t>
  </si>
  <si>
    <t>720.321</t>
  </si>
  <si>
    <t>D+M Bidetová baterie DN15 páková s odtokovou garniturou chrom</t>
  </si>
  <si>
    <t>Bidetová baterie DN15, páková, s odtokovou garniturou, chrom, odtoková garnitura G1 1/4, kloubový perlátor, upevnění s centrovacím a těsnicím kroužkem, pivot kartuše z nerez oceli VČETNĚ 2ks FLEXI HADIČEK M10x1-3/8" např.IDEAL STANDARD CERAPLAN III nebo rovnocenná.</t>
  </si>
  <si>
    <t>720.322</t>
  </si>
  <si>
    <t>D+M Podomítkový modul pro bidet</t>
  </si>
  <si>
    <t>Podomítkový modul pro bidet určený pro montáž do předstěny nebo do nosných zdí suchým procesem, plynule nastavitelné nohy, výškově nastavitelné od 0 do 200 mm, výška modulu 1120 mm, robustní konstrukce, nosnost 400 kg, součástí je kompletní sada pro upevnění.</t>
  </si>
  <si>
    <t>720.323</t>
  </si>
  <si>
    <t>D+M Sprchová hlavice pevná 1/2" s nastavitelným úhlem výtoku</t>
  </si>
  <si>
    <t>SPR SPRCHOVÁ HLAVICE PEVNÁ 1/2"" S NASTAVITELNÝM ÚHLEM VÝTOKU, PŘIPOJENÍ ZE ZDI, VANDALUVZDORNÉ PROVEDENÍ</t>
  </si>
  <si>
    <t>TLAČNÝ SAMOUZAVÍRACÍ SPRCHOVÝ VENTIL DO ZDI NA SMÍCHANOU VODU, VČETNĚ KRYCÍ RŮŽICE, PŘEVLEČNÝCH MATIC A INSTALAČNÍ KRABICE</t>
  </si>
  <si>
    <t>VANDALUVZDORNÉ PROVEDENÍ, SAMOČISTÍCÍ MECHANISMUS SE SYNTETICKÝM RUBÍNEM např.Concept Ekotech nebo rovnocenný.</t>
  </si>
  <si>
    <t>720.324</t>
  </si>
  <si>
    <t>D+M Baterie dřezová páková stojánková</t>
  </si>
  <si>
    <t>DŘ Dřezová stojánková baterie DN15, páková, s otočným ramenem a perlátorem, chrom, kartuše: O 47 mm montáž zespodu – upevnění s centrovacím a těsnicím kroužkem, pivot kartuše z nerez oceli, rozsah otáčení páky 90</t>
  </si>
  <si>
    <t>VČETNĚ 2ks FLEXI HADIČEK M10x1-3/8"" např.IDEAL STANDARD CERAPLAN III nebo rovnocenný.</t>
  </si>
  <si>
    <t>720.326</t>
  </si>
  <si>
    <t>722151114R0P</t>
  </si>
  <si>
    <t>Potrubí nerezové spojované lisováním např. GEBERIT MAPRESS nebo rovnocenný DN 20 (d 22)</t>
  </si>
  <si>
    <t>722151116R0P</t>
  </si>
  <si>
    <t>Potrubí nerezové spojované lisováním např. GEBERIT MAPRESS nebo rovnocenný DN 32 (d 35)</t>
  </si>
  <si>
    <t>722176212R0P</t>
  </si>
  <si>
    <t>Potrubí spojování lis.spoji vč.tvarovek DN 15 (d 20)</t>
  </si>
  <si>
    <t>Potrubí PE-Xb/Al/PE-HD ručně ohýbatelná,  vč. tvarovek,  spojování lisovanými spoji, např. GEBERIT MEPLA nebo rovnocenný.</t>
  </si>
  <si>
    <t>722176213R0P</t>
  </si>
  <si>
    <t>Potrubí spojování lis.spoji vč.tvarovek DN 20 (d 26)</t>
  </si>
  <si>
    <t>722176214R0P</t>
  </si>
  <si>
    <t>Potrubí spojování lis.spoji vč.tvarovek DN 25 (d 32)</t>
  </si>
  <si>
    <t>723150367R0P</t>
  </si>
  <si>
    <t>Chráničky ocelové D 54 (pro potrubí DN15 - DN32)</t>
  </si>
  <si>
    <t>725534111R0P</t>
  </si>
  <si>
    <t>D+M Malý el. ohřívač zásob. např. Dražice objem 5 l nebo rovnocenný</t>
  </si>
  <si>
    <t>soubor</t>
  </si>
  <si>
    <t>"MALÝ ELEKTRICKÝ ZÁSOBNÍKOVÝ OHŘÍVAČ POD ODBĚRNÉ MÍSTO, VÝVODY Z OHŘÍVAČE SMĚŘUJÍCÍ NAHORU, OBJEM 5litrů, PŘÍKON 2000W,</t>
  </si>
  <si>
    <t>JMENOVITÝ PŘETLAK 0,6MPa, 230V/50Hz, PŘIPOJENÍ 1/2"", ROZMĚRY: 375x265x260 např. DRAŽICE nebo rovnocenný"</t>
  </si>
  <si>
    <t>725534225R0P</t>
  </si>
  <si>
    <t>D+M Ohřívač elek. zásob. pro svislou montáž např. Dražice objem 120 l nebo rovnocenný</t>
  </si>
  <si>
    <t>725534326R0P</t>
  </si>
  <si>
    <t>D+M Ohřívač elek. zásob. stacionární např. Dražice objem 160 l nebo rovnocenný</t>
  </si>
  <si>
    <t>ELEKTRICKÝ ZÁSOBNÍKOVÝ OHŘÍVAČ STACIONÁRNÍ OBJEM 160litrů, S TOPNOU JEDNOTKOU O VÝKONU 2200W, 230V/50Hz, IP44</t>
  </si>
  <si>
    <t>UCHYCENÍ TOPNÉ JEDNOTKY 12xM12</t>
  </si>
  <si>
    <t>JMENOVITÝ PŘETLAK 0,6MPa, PŘIPOJENÍ POTRUBÍ NA OHŘÍVAČ 3/4", VČETNĚ VSTUPU CIRKULACE TUV 3/4", PRŮMĚR OHŘÍVAČE 584mm</t>
  </si>
  <si>
    <t>VÝŠKA OHŘÍVAČE 1047mm např. DRAŽICE nebo rovnocenný</t>
  </si>
  <si>
    <t>725814101R0P</t>
  </si>
  <si>
    <t>Ventil rohový s filtrem  DN 15 x DN 10</t>
  </si>
  <si>
    <t>Rohový kohout kulový s filtrem např. TE-66F 1/2“x3/8"  nebo rovnocenný bez připoj. hadičky (ke stoj. bateriím)</t>
  </si>
  <si>
    <t>725814122R0P</t>
  </si>
  <si>
    <t>Ventil rohový pračkový s filtrem a se zpět.klapkou DN15 x DN20</t>
  </si>
  <si>
    <t>Rohový kohout kulový pračkový s filtrem a zpětnou klapkou např. TE-225-FS 1/2“x3/4"  nebo rovnocenný.</t>
  </si>
  <si>
    <t>722254231RT4</t>
  </si>
  <si>
    <t>Požární příslušenství hydrantový systém D 25, box nerez, stálotvará hadice, průměr 25/30</t>
  </si>
  <si>
    <t>POŽÁRNÍ HYDRANT CELONEREZOVÝ S TVAROVĚ STÁLOU HADICÍ, DVÍŘKA PLNÁ, ROZMĚR 650x650x285mm,25/30 (průměr hadice 25mm, délka hadice 30m)</t>
  </si>
  <si>
    <t>722280107R00</t>
  </si>
  <si>
    <t>Tlakové zkoušky vodovodního potrubí přes DN 32 do DN 40</t>
  </si>
  <si>
    <t>720.4021</t>
  </si>
  <si>
    <t>D+M Pouzdro potrubní izolační např. ROCKWOOL 800 tl. 20 mm d 28/20, kamenná vlna s polepem Al fólií nebo rovnocenný</t>
  </si>
  <si>
    <t>Izolace izolačními trubicemi z kamenné vlny, nehořlavé, tř. reakce na oheň A2-s1), povrchová úprava z hliníkové folie se samolepící páskou, např. ROCKWOOL 800 tl. 20 mm nebo rovnocenný.</t>
  </si>
  <si>
    <t>720.4022</t>
  </si>
  <si>
    <t>D+M Pouzdro potrubní izolační např. ROCKWOOL 800 tl. 20 mm d 34/30, kamenná vlna s polepem Al fólií nebo rovnocenný</t>
  </si>
  <si>
    <t>720.4023</t>
  </si>
  <si>
    <t>D+M Pouzdro potrubní izolační např. ROCKWOOL 800 tl. 20 mm d 42/30, kamenná vlna s polepem Al fólií nebo rovnocenný</t>
  </si>
  <si>
    <t>720.405</t>
  </si>
  <si>
    <t>722132115R0P</t>
  </si>
  <si>
    <t>Potrubí z uhlíkové oceli vč.tvarovek DN 25 (d 28)</t>
  </si>
  <si>
    <t>Potrubí z uhlíkové oceli (zvenčí pozinkovaná), CrNiMo ocel 1.0034 vč. tvarovek, spojování lisovacími nátrubky např. GEBERIT MAPRESS nebo rovnocenný.</t>
  </si>
  <si>
    <t>722132116R0P</t>
  </si>
  <si>
    <t>Potrubí z uhlíkové oceli vč.tvarovek DN 32 (d 35)</t>
  </si>
  <si>
    <t>722132117R0P</t>
  </si>
  <si>
    <t>Potrubí z uhlíkové oceli vč.tvarovek DN 40 (d 42)</t>
  </si>
  <si>
    <t>720.502</t>
  </si>
  <si>
    <t>Izolace izolačními trubicemi z kamenné vlny, nehořlavé, tř. reakce na oheň A2-s1), povrchová úprava z hliníkové folie se samolepící páskou, např. ROCKWOOL 800 tl. 30 mm nebo rovnocenný.</t>
  </si>
  <si>
    <t>720.5041</t>
  </si>
  <si>
    <t>D+M Kulový kohout závitový např.Giacomini R250D (včetně šroubení a přechodu na lisovaný spoj) DN 25, nebo rovnocenný</t>
  </si>
  <si>
    <t>720.5042</t>
  </si>
  <si>
    <t>720.509</t>
  </si>
  <si>
    <t>720.562</t>
  </si>
  <si>
    <t>D+M Pisoárová dělící stěna keramická, bílá, šířka 410 mm, výška 660 mm, vč.montážního příslušenství</t>
  </si>
  <si>
    <t>Potrubí PE-Xb/Al/PE-HD ručně ohýbatelná,  vč. tvarovek,  spojování lisovanými spoji, např. GEBERIT MEPLA nebo rovnocenný</t>
  </si>
  <si>
    <t>725016125R0P</t>
  </si>
  <si>
    <t>D+M Pisoár s automat. inteligentním splachovačem</t>
  </si>
  <si>
    <t>PZ Pisoár 345x580mm, s automatickým, inteligentním splachovačem, bílá, inteligentní splachování, samonasávací sifon hygienické spláchnutí, úklidový mód, napájení 12V/50Hz, doba splachování 5s, např.AZP BRNO AUP 44 pisoár Connect nebo rovnocenný.</t>
  </si>
  <si>
    <t>726212321R0P</t>
  </si>
  <si>
    <t>D+M Podomítkový modul pro závěsné WC vč. tlačítka pro podomítkové modely</t>
  </si>
  <si>
    <t>WC1 Podomítkový modul pro závěsné WC např. JIKA systém COMPACT se samonosným ocelovým rámem, nosnost 400 kg, nádržka izolována proti rosení, obj.č. + tlačítko pro podomítkové moduly např. JIKA PL8 DUAL FLUSCH, bílá barva nebo rovnocenný.</t>
  </si>
  <si>
    <t>726212341R0P</t>
  </si>
  <si>
    <t>D+M Podomítkový modul pro pisoár</t>
  </si>
  <si>
    <t>Podomítkový modul pro pisoár určený pro montáž do předstěny nebo do nosných zdí suchým procesem, plynule nastavitelné nohy, výškově nastavitelné od 0 do 200 mm, výška modulu 1320 mm, robustní konstrukce, nosnost 130 kg, odpadní koleno DN 50, součástí je kompletní sada pro upevnění.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</si>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</sst>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EumRdI9y6bveLADcx4TWVeZI3419UQifIsZ/Rou3/ozzC15YWvCTQVnisKnubJtYSV7zOchYCInelwb1H76Yzg==" saltValue="F9Xzvbpm2NNhVn0TqnxHe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6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24" t="s">
        <v>41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7" t="s">
        <v>22</v>
      </c>
      <c r="C2" s="78"/>
      <c r="D2" s="79" t="s">
        <v>49</v>
      </c>
      <c r="E2" s="230" t="s">
        <v>50</v>
      </c>
      <c r="F2" s="231"/>
      <c r="G2" s="231"/>
      <c r="H2" s="231"/>
      <c r="I2" s="231"/>
      <c r="J2" s="23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 x14ac:dyDescent="0.2">
      <c r="A4" s="76">
        <v>1171</v>
      </c>
      <c r="B4" s="82" t="s">
        <v>48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/>
      <c r="E5" s="219"/>
      <c r="F5" s="219"/>
      <c r="G5" s="21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7"/>
      <c r="E11" s="237"/>
      <c r="F11" s="237"/>
      <c r="G11" s="237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SUMIF(F56:F62,A16,I56:I62)+SUMIF(F56:F62,"PSU",I56:I62)</f>
        <v>0</v>
      </c>
      <c r="J16" s="203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SUMIF(F56:F62,A17,I56:I62)</f>
        <v>0</v>
      </c>
      <c r="J17" s="203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SUMIF(F56:F62,A18,I56:I62)</f>
        <v>0</v>
      </c>
      <c r="J18" s="203"/>
    </row>
    <row r="19" spans="1:10" ht="23.25" customHeight="1" x14ac:dyDescent="0.2">
      <c r="A19" s="144" t="s">
        <v>77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SUMIF(F56:F62,A19,I56:I62)</f>
        <v>0</v>
      </c>
      <c r="J19" s="203"/>
    </row>
    <row r="20" spans="1:10" ht="23.25" customHeight="1" x14ac:dyDescent="0.2">
      <c r="A20" s="144" t="s">
        <v>78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SUMIF(F56:F62,A20,I56:I62)</f>
        <v>0</v>
      </c>
      <c r="J20" s="203"/>
    </row>
    <row r="21" spans="1:10" ht="23.25" customHeight="1" x14ac:dyDescent="0.2">
      <c r="A21" s="2"/>
      <c r="B21" s="48" t="s">
        <v>29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7">
        <f>I23*E23/100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7">
        <f>I25*E25/100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9">
        <f>CenaCelkemBezDPH-(ZakladDPHSni+ZakladDPHZakl)</f>
        <v>0</v>
      </c>
      <c r="H27" s="229"/>
      <c r="I27" s="22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7">
        <f>A27</f>
        <v>0</v>
      </c>
      <c r="H28" s="207"/>
      <c r="I28" s="207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6">
        <f>ZakladDPHSni+DPHSni+ZakladDPHZakl+DPHZakl+Zaokrouhleni</f>
        <v>0</v>
      </c>
      <c r="H29" s="206"/>
      <c r="I29" s="206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8"/>
      <c r="E34" s="209"/>
      <c r="G34" s="210"/>
      <c r="H34" s="211"/>
      <c r="I34" s="211"/>
      <c r="J34" s="25"/>
    </row>
    <row r="35" spans="1:52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51</v>
      </c>
      <c r="C39" s="192"/>
      <c r="D39" s="192"/>
      <c r="E39" s="192"/>
      <c r="F39" s="101">
        <f>'SO 120 120.40 Pol'!AE356</f>
        <v>0</v>
      </c>
      <c r="G39" s="102">
        <f>'SO 120 120.40 Pol'!AF356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193" t="s">
        <v>52</v>
      </c>
      <c r="D40" s="193"/>
      <c r="E40" s="193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45</v>
      </c>
      <c r="C41" s="193" t="s">
        <v>46</v>
      </c>
      <c r="D41" s="193"/>
      <c r="E41" s="193"/>
      <c r="F41" s="107">
        <f>'SO 120 120.40 Pol'!AE356</f>
        <v>0</v>
      </c>
      <c r="G41" s="108">
        <f>'SO 120 120.40 Pol'!AF356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192" t="s">
        <v>44</v>
      </c>
      <c r="D42" s="192"/>
      <c r="E42" s="192"/>
      <c r="F42" s="112">
        <f>'SO 120 120.40 Pol'!AE356</f>
        <v>0</v>
      </c>
      <c r="G42" s="103">
        <f>'SO 120 120.40 Pol'!AF356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194" t="s">
        <v>53</v>
      </c>
      <c r="C43" s="195"/>
      <c r="D43" s="195"/>
      <c r="E43" s="195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55</v>
      </c>
      <c r="B45" t="s">
        <v>56</v>
      </c>
    </row>
    <row r="46" spans="1:52" x14ac:dyDescent="0.2">
      <c r="B46" s="191" t="s">
        <v>57</v>
      </c>
      <c r="C46" s="191"/>
      <c r="D46" s="191"/>
      <c r="E46" s="191"/>
      <c r="F46" s="191"/>
      <c r="G46" s="191"/>
      <c r="H46" s="191"/>
      <c r="I46" s="191"/>
      <c r="J46" s="191"/>
      <c r="AZ46" s="125" t="str">
        <f>B46</f>
        <v>Poznámka:</v>
      </c>
    </row>
    <row r="47" spans="1:52" x14ac:dyDescent="0.2">
      <c r="B47" s="191" t="s">
        <v>58</v>
      </c>
      <c r="C47" s="191"/>
      <c r="D47" s="191"/>
      <c r="E47" s="191"/>
      <c r="F47" s="191"/>
      <c r="G47" s="191"/>
      <c r="H47" s="191"/>
      <c r="I47" s="191"/>
      <c r="J47" s="191"/>
      <c r="AZ47" s="125" t="str">
        <f>B47</f>
        <v>V délce potrubí je započítán prořez 10 %.</v>
      </c>
    </row>
    <row r="48" spans="1:52" ht="25.5" x14ac:dyDescent="0.2">
      <c r="B48" s="191" t="s">
        <v>59</v>
      </c>
      <c r="C48" s="191"/>
      <c r="D48" s="191"/>
      <c r="E48" s="191"/>
      <c r="F48" s="191"/>
      <c r="G48" s="191"/>
      <c r="H48" s="191"/>
      <c r="I48" s="191"/>
      <c r="J48" s="191"/>
      <c r="AZ48" s="125" t="str">
        <f>B48</f>
        <v>Uvedené názvy výrobků jsou referenční, za dodržení technických parametrů a souhlasu investora je možno je nahradit.</v>
      </c>
    </row>
    <row r="50" spans="1:52" x14ac:dyDescent="0.2">
      <c r="B50" s="191" t="s">
        <v>60</v>
      </c>
      <c r="C50" s="191"/>
      <c r="D50" s="191"/>
      <c r="E50" s="191"/>
      <c r="F50" s="191"/>
      <c r="G50" s="191"/>
      <c r="H50" s="191"/>
      <c r="I50" s="191"/>
      <c r="J50" s="191"/>
      <c r="AZ50" s="125" t="str">
        <f>B50</f>
        <v>Poznámka: výkopy pro vnitřní ležatou kanalizaci budou zahrnuty ve stavební části</v>
      </c>
    </row>
    <row r="53" spans="1:52" ht="15.75" x14ac:dyDescent="0.25">
      <c r="B53" s="126" t="s">
        <v>61</v>
      </c>
    </row>
    <row r="55" spans="1:52" ht="25.5" customHeight="1" x14ac:dyDescent="0.2">
      <c r="A55" s="128"/>
      <c r="B55" s="131" t="s">
        <v>17</v>
      </c>
      <c r="C55" s="131" t="s">
        <v>5</v>
      </c>
      <c r="D55" s="132"/>
      <c r="E55" s="132"/>
      <c r="F55" s="133" t="s">
        <v>62</v>
      </c>
      <c r="G55" s="133"/>
      <c r="H55" s="133"/>
      <c r="I55" s="133" t="s">
        <v>29</v>
      </c>
      <c r="J55" s="133" t="s">
        <v>0</v>
      </c>
    </row>
    <row r="56" spans="1:52" ht="36.75" customHeight="1" x14ac:dyDescent="0.2">
      <c r="A56" s="129"/>
      <c r="B56" s="134" t="s">
        <v>63</v>
      </c>
      <c r="C56" s="189" t="s">
        <v>64</v>
      </c>
      <c r="D56" s="190"/>
      <c r="E56" s="190"/>
      <c r="F56" s="140" t="s">
        <v>25</v>
      </c>
      <c r="G56" s="141"/>
      <c r="H56" s="141"/>
      <c r="I56" s="141">
        <f>'SO 120 120.40 Pol'!G8</f>
        <v>0</v>
      </c>
      <c r="J56" s="138" t="str">
        <f>IF(I63=0,"",I56/I63*100)</f>
        <v/>
      </c>
    </row>
    <row r="57" spans="1:52" ht="36.75" customHeight="1" x14ac:dyDescent="0.2">
      <c r="A57" s="129"/>
      <c r="B57" s="134" t="s">
        <v>65</v>
      </c>
      <c r="C57" s="189" t="s">
        <v>66</v>
      </c>
      <c r="D57" s="190"/>
      <c r="E57" s="190"/>
      <c r="F57" s="140" t="s">
        <v>25</v>
      </c>
      <c r="G57" s="141"/>
      <c r="H57" s="141"/>
      <c r="I57" s="141">
        <f>'SO 120 120.40 Pol'!G94</f>
        <v>0</v>
      </c>
      <c r="J57" s="138" t="str">
        <f>IF(I63=0,"",I57/I63*100)</f>
        <v/>
      </c>
    </row>
    <row r="58" spans="1:52" ht="36.75" customHeight="1" x14ac:dyDescent="0.2">
      <c r="A58" s="129"/>
      <c r="B58" s="134" t="s">
        <v>67</v>
      </c>
      <c r="C58" s="189" t="s">
        <v>68</v>
      </c>
      <c r="D58" s="190"/>
      <c r="E58" s="190"/>
      <c r="F58" s="140" t="s">
        <v>25</v>
      </c>
      <c r="G58" s="141"/>
      <c r="H58" s="141"/>
      <c r="I58" s="141">
        <f>'SO 120 120.40 Pol'!G106</f>
        <v>0</v>
      </c>
      <c r="J58" s="138" t="str">
        <f>IF(I63=0,"",I58/I63*100)</f>
        <v/>
      </c>
    </row>
    <row r="59" spans="1:52" ht="36.75" customHeight="1" x14ac:dyDescent="0.2">
      <c r="A59" s="129"/>
      <c r="B59" s="134" t="s">
        <v>69</v>
      </c>
      <c r="C59" s="189" t="s">
        <v>70</v>
      </c>
      <c r="D59" s="190"/>
      <c r="E59" s="190"/>
      <c r="F59" s="140" t="s">
        <v>25</v>
      </c>
      <c r="G59" s="141"/>
      <c r="H59" s="141"/>
      <c r="I59" s="141">
        <f>'SO 120 120.40 Pol'!G127</f>
        <v>0</v>
      </c>
      <c r="J59" s="138" t="str">
        <f>IF(I63=0,"",I59/I63*100)</f>
        <v/>
      </c>
    </row>
    <row r="60" spans="1:52" ht="36.75" customHeight="1" x14ac:dyDescent="0.2">
      <c r="A60" s="129"/>
      <c r="B60" s="134" t="s">
        <v>71</v>
      </c>
      <c r="C60" s="189" t="s">
        <v>72</v>
      </c>
      <c r="D60" s="190"/>
      <c r="E60" s="190"/>
      <c r="F60" s="140" t="s">
        <v>25</v>
      </c>
      <c r="G60" s="141"/>
      <c r="H60" s="141"/>
      <c r="I60" s="141">
        <f>'SO 120 120.40 Pol'!G160</f>
        <v>0</v>
      </c>
      <c r="J60" s="138" t="str">
        <f>IF(I63=0,"",I60/I63*100)</f>
        <v/>
      </c>
    </row>
    <row r="61" spans="1:52" ht="36.75" customHeight="1" x14ac:dyDescent="0.2">
      <c r="A61" s="129"/>
      <c r="B61" s="134" t="s">
        <v>73</v>
      </c>
      <c r="C61" s="189" t="s">
        <v>74</v>
      </c>
      <c r="D61" s="190"/>
      <c r="E61" s="190"/>
      <c r="F61" s="140" t="s">
        <v>25</v>
      </c>
      <c r="G61" s="141"/>
      <c r="H61" s="141"/>
      <c r="I61" s="141">
        <f>'SO 120 120.40 Pol'!G273</f>
        <v>0</v>
      </c>
      <c r="J61" s="138" t="str">
        <f>IF(I63=0,"",I61/I63*100)</f>
        <v/>
      </c>
    </row>
    <row r="62" spans="1:52" ht="36.75" customHeight="1" x14ac:dyDescent="0.2">
      <c r="A62" s="129"/>
      <c r="B62" s="134" t="s">
        <v>75</v>
      </c>
      <c r="C62" s="189" t="s">
        <v>76</v>
      </c>
      <c r="D62" s="190"/>
      <c r="E62" s="190"/>
      <c r="F62" s="140" t="s">
        <v>25</v>
      </c>
      <c r="G62" s="141"/>
      <c r="H62" s="141"/>
      <c r="I62" s="141">
        <f>'SO 120 120.40 Pol'!G310</f>
        <v>0</v>
      </c>
      <c r="J62" s="138" t="str">
        <f>IF(I63=0,"",I62/I63*100)</f>
        <v/>
      </c>
    </row>
    <row r="63" spans="1:52" ht="25.5" customHeight="1" x14ac:dyDescent="0.2">
      <c r="A63" s="130"/>
      <c r="B63" s="135" t="s">
        <v>1</v>
      </c>
      <c r="C63" s="136"/>
      <c r="D63" s="137"/>
      <c r="E63" s="137"/>
      <c r="F63" s="142"/>
      <c r="G63" s="143"/>
      <c r="H63" s="143"/>
      <c r="I63" s="143">
        <f>SUM(I56:I62)</f>
        <v>0</v>
      </c>
      <c r="J63" s="139">
        <f>SUM(J56:J62)</f>
        <v>0</v>
      </c>
    </row>
    <row r="64" spans="1:52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  <row r="66" spans="6:10" x14ac:dyDescent="0.2">
      <c r="F66" s="87"/>
      <c r="G66" s="87"/>
      <c r="H66" s="87"/>
      <c r="I66" s="87"/>
      <c r="J66" s="88"/>
    </row>
  </sheetData>
  <sheetProtection algorithmName="SHA-512" hashValue="gvKsU5e89kAdGEY7N/pUtVBnjPKVg577rt7E8QqMoCfKSNVrVoxEZYCOYTTDgWIQ4gs+3aZp+6ypmu3M7g28UQ==" saltValue="PI/SrGECnXF0ZiGAOtTXl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B46:J46"/>
    <mergeCell ref="B47:J47"/>
    <mergeCell ref="B48:J48"/>
    <mergeCell ref="B50:J50"/>
    <mergeCell ref="C56:E56"/>
    <mergeCell ref="C62:E62"/>
    <mergeCell ref="C57:E57"/>
    <mergeCell ref="C58:E58"/>
    <mergeCell ref="C59:E59"/>
    <mergeCell ref="C60:E60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algorithmName="SHA-512" hashValue="tkOf1STafmHMqeGehGoZhUM77Dt7Q5Z0PqAFq8WV74h2o41zdRMXdtX+zzh/KmOQ1kITGndzcDWi7ZjRzKKj2A==" saltValue="mzo4CtxpaulcE3hQ7kOhi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BF1AE-2EB9-4450-A313-4464F72A659D}">
  <sheetPr>
    <outlinePr summaryBelow="0"/>
  </sheetPr>
  <dimension ref="A1:BH5000"/>
  <sheetViews>
    <sheetView tabSelected="1" zoomScaleNormal="100" workbookViewId="0">
      <selection activeCell="D11" sqref="D11:G1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79</v>
      </c>
      <c r="B1" s="257"/>
      <c r="C1" s="257"/>
      <c r="D1" s="257"/>
      <c r="E1" s="257"/>
      <c r="F1" s="257"/>
      <c r="G1" s="257"/>
      <c r="AG1" t="s">
        <v>80</v>
      </c>
    </row>
    <row r="2" spans="1:60" ht="24.95" customHeight="1" x14ac:dyDescent="0.2">
      <c r="A2" s="145" t="s">
        <v>7</v>
      </c>
      <c r="B2" s="49" t="s">
        <v>49</v>
      </c>
      <c r="C2" s="258" t="s">
        <v>50</v>
      </c>
      <c r="D2" s="259"/>
      <c r="E2" s="259"/>
      <c r="F2" s="259"/>
      <c r="G2" s="260"/>
      <c r="AG2" t="s">
        <v>81</v>
      </c>
    </row>
    <row r="3" spans="1:60" ht="24.95" customHeight="1" x14ac:dyDescent="0.2">
      <c r="A3" s="145" t="s">
        <v>8</v>
      </c>
      <c r="B3" s="49" t="s">
        <v>45</v>
      </c>
      <c r="C3" s="258" t="s">
        <v>46</v>
      </c>
      <c r="D3" s="259"/>
      <c r="E3" s="259"/>
      <c r="F3" s="259"/>
      <c r="G3" s="260"/>
      <c r="AC3" s="127" t="s">
        <v>81</v>
      </c>
      <c r="AG3" t="s">
        <v>82</v>
      </c>
    </row>
    <row r="4" spans="1:60" ht="24.95" customHeight="1" x14ac:dyDescent="0.2">
      <c r="A4" s="146" t="s">
        <v>9</v>
      </c>
      <c r="B4" s="147" t="s">
        <v>43</v>
      </c>
      <c r="C4" s="261" t="s">
        <v>44</v>
      </c>
      <c r="D4" s="262"/>
      <c r="E4" s="262"/>
      <c r="F4" s="262"/>
      <c r="G4" s="263"/>
      <c r="AG4" t="s">
        <v>83</v>
      </c>
    </row>
    <row r="5" spans="1:60" x14ac:dyDescent="0.2">
      <c r="D5" s="10"/>
    </row>
    <row r="6" spans="1:60" ht="38.25" x14ac:dyDescent="0.2">
      <c r="A6" s="149" t="s">
        <v>84</v>
      </c>
      <c r="B6" s="151" t="s">
        <v>85</v>
      </c>
      <c r="C6" s="151" t="s">
        <v>86</v>
      </c>
      <c r="D6" s="150" t="s">
        <v>87</v>
      </c>
      <c r="E6" s="149" t="s">
        <v>88</v>
      </c>
      <c r="F6" s="148" t="s">
        <v>89</v>
      </c>
      <c r="G6" s="149" t="s">
        <v>29</v>
      </c>
      <c r="H6" s="152" t="s">
        <v>30</v>
      </c>
      <c r="I6" s="152" t="s">
        <v>90</v>
      </c>
      <c r="J6" s="152" t="s">
        <v>31</v>
      </c>
      <c r="K6" s="152" t="s">
        <v>91</v>
      </c>
      <c r="L6" s="152" t="s">
        <v>92</v>
      </c>
      <c r="M6" s="152" t="s">
        <v>93</v>
      </c>
      <c r="N6" s="152" t="s">
        <v>94</v>
      </c>
      <c r="O6" s="152" t="s">
        <v>95</v>
      </c>
      <c r="P6" s="152" t="s">
        <v>96</v>
      </c>
      <c r="Q6" s="152" t="s">
        <v>97</v>
      </c>
      <c r="R6" s="152" t="s">
        <v>98</v>
      </c>
      <c r="S6" s="152" t="s">
        <v>99</v>
      </c>
      <c r="T6" s="152" t="s">
        <v>100</v>
      </c>
      <c r="U6" s="152" t="s">
        <v>101</v>
      </c>
      <c r="V6" s="152" t="s">
        <v>102</v>
      </c>
      <c r="W6" s="152" t="s">
        <v>103</v>
      </c>
      <c r="X6" s="152" t="s">
        <v>104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6" t="s">
        <v>105</v>
      </c>
      <c r="B8" s="167" t="s">
        <v>63</v>
      </c>
      <c r="C8" s="182" t="s">
        <v>64</v>
      </c>
      <c r="D8" s="168"/>
      <c r="E8" s="169"/>
      <c r="F8" s="170"/>
      <c r="G8" s="170">
        <f>SUMIF(AG9:AG93,"&lt;&gt;NOR",G9:G93)</f>
        <v>0</v>
      </c>
      <c r="H8" s="170"/>
      <c r="I8" s="170">
        <f>SUM(I9:I93)</f>
        <v>0</v>
      </c>
      <c r="J8" s="170"/>
      <c r="K8" s="170">
        <f>SUM(K9:K93)</f>
        <v>0</v>
      </c>
      <c r="L8" s="170"/>
      <c r="M8" s="170">
        <f>SUM(M9:M93)</f>
        <v>0</v>
      </c>
      <c r="N8" s="170"/>
      <c r="O8" s="170">
        <f>SUM(O9:O93)</f>
        <v>0.54</v>
      </c>
      <c r="P8" s="170"/>
      <c r="Q8" s="170">
        <f>SUM(Q9:Q93)</f>
        <v>0</v>
      </c>
      <c r="R8" s="170"/>
      <c r="S8" s="170"/>
      <c r="T8" s="171"/>
      <c r="U8" s="165"/>
      <c r="V8" s="165">
        <f>SUM(V9:V93)</f>
        <v>338.49</v>
      </c>
      <c r="W8" s="165"/>
      <c r="X8" s="165"/>
      <c r="AG8" t="s">
        <v>106</v>
      </c>
    </row>
    <row r="9" spans="1:60" outlineLevel="1" x14ac:dyDescent="0.2">
      <c r="A9" s="172">
        <v>1</v>
      </c>
      <c r="B9" s="173" t="s">
        <v>107</v>
      </c>
      <c r="C9" s="183" t="s">
        <v>108</v>
      </c>
      <c r="D9" s="174" t="s">
        <v>109</v>
      </c>
      <c r="E9" s="175">
        <v>36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 t="s">
        <v>110</v>
      </c>
      <c r="S9" s="177" t="s">
        <v>111</v>
      </c>
      <c r="T9" s="178" t="s">
        <v>111</v>
      </c>
      <c r="U9" s="163">
        <v>0.157</v>
      </c>
      <c r="V9" s="163">
        <f>ROUND(E9*U9,2)</f>
        <v>5.65</v>
      </c>
      <c r="W9" s="163"/>
      <c r="X9" s="163" t="s">
        <v>112</v>
      </c>
      <c r="Y9" s="153"/>
      <c r="Z9" s="153"/>
      <c r="AA9" s="153"/>
      <c r="AB9" s="153"/>
      <c r="AC9" s="153"/>
      <c r="AD9" s="153"/>
      <c r="AE9" s="153"/>
      <c r="AF9" s="153"/>
      <c r="AG9" s="153" t="s">
        <v>113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55" t="s">
        <v>114</v>
      </c>
      <c r="D10" s="256"/>
      <c r="E10" s="256"/>
      <c r="F10" s="256"/>
      <c r="G10" s="256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3"/>
      <c r="Z10" s="153"/>
      <c r="AA10" s="153"/>
      <c r="AB10" s="153"/>
      <c r="AC10" s="153"/>
      <c r="AD10" s="153"/>
      <c r="AE10" s="153"/>
      <c r="AF10" s="153"/>
      <c r="AG10" s="153" t="s">
        <v>115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49"/>
      <c r="D11" s="250"/>
      <c r="E11" s="250"/>
      <c r="F11" s="250"/>
      <c r="G11" s="250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3"/>
      <c r="Z11" s="153"/>
      <c r="AA11" s="153"/>
      <c r="AB11" s="153"/>
      <c r="AC11" s="153"/>
      <c r="AD11" s="153"/>
      <c r="AE11" s="153"/>
      <c r="AF11" s="153"/>
      <c r="AG11" s="153" t="s">
        <v>116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2">
        <v>2</v>
      </c>
      <c r="B12" s="173" t="s">
        <v>117</v>
      </c>
      <c r="C12" s="183" t="s">
        <v>118</v>
      </c>
      <c r="D12" s="174" t="s">
        <v>109</v>
      </c>
      <c r="E12" s="175">
        <v>13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7" t="s">
        <v>110</v>
      </c>
      <c r="S12" s="177" t="s">
        <v>111</v>
      </c>
      <c r="T12" s="178" t="s">
        <v>111</v>
      </c>
      <c r="U12" s="163">
        <v>0.17399999999999999</v>
      </c>
      <c r="V12" s="163">
        <f>ROUND(E12*U12,2)</f>
        <v>2.2599999999999998</v>
      </c>
      <c r="W12" s="163"/>
      <c r="X12" s="163" t="s">
        <v>112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113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255" t="s">
        <v>114</v>
      </c>
      <c r="D13" s="256"/>
      <c r="E13" s="256"/>
      <c r="F13" s="256"/>
      <c r="G13" s="256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53"/>
      <c r="Z13" s="153"/>
      <c r="AA13" s="153"/>
      <c r="AB13" s="153"/>
      <c r="AC13" s="153"/>
      <c r="AD13" s="153"/>
      <c r="AE13" s="153"/>
      <c r="AF13" s="153"/>
      <c r="AG13" s="153" t="s">
        <v>115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249"/>
      <c r="D14" s="250"/>
      <c r="E14" s="250"/>
      <c r="F14" s="250"/>
      <c r="G14" s="250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53"/>
      <c r="Z14" s="153"/>
      <c r="AA14" s="153"/>
      <c r="AB14" s="153"/>
      <c r="AC14" s="153"/>
      <c r="AD14" s="153"/>
      <c r="AE14" s="153"/>
      <c r="AF14" s="153"/>
      <c r="AG14" s="153" t="s">
        <v>116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2">
        <v>3</v>
      </c>
      <c r="B15" s="173" t="s">
        <v>119</v>
      </c>
      <c r="C15" s="183" t="s">
        <v>120</v>
      </c>
      <c r="D15" s="174" t="s">
        <v>109</v>
      </c>
      <c r="E15" s="175">
        <v>7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7">
        <v>0</v>
      </c>
      <c r="O15" s="177">
        <f>ROUND(E15*N15,2)</f>
        <v>0</v>
      </c>
      <c r="P15" s="177">
        <v>0</v>
      </c>
      <c r="Q15" s="177">
        <f>ROUND(E15*P15,2)</f>
        <v>0</v>
      </c>
      <c r="R15" s="177" t="s">
        <v>110</v>
      </c>
      <c r="S15" s="177" t="s">
        <v>111</v>
      </c>
      <c r="T15" s="178" t="s">
        <v>111</v>
      </c>
      <c r="U15" s="163">
        <v>0.25900000000000001</v>
      </c>
      <c r="V15" s="163">
        <f>ROUND(E15*U15,2)</f>
        <v>1.81</v>
      </c>
      <c r="W15" s="163"/>
      <c r="X15" s="163" t="s">
        <v>112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113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255" t="s">
        <v>114</v>
      </c>
      <c r="D16" s="256"/>
      <c r="E16" s="256"/>
      <c r="F16" s="256"/>
      <c r="G16" s="256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53"/>
      <c r="Z16" s="153"/>
      <c r="AA16" s="153"/>
      <c r="AB16" s="153"/>
      <c r="AC16" s="153"/>
      <c r="AD16" s="153"/>
      <c r="AE16" s="153"/>
      <c r="AF16" s="153"/>
      <c r="AG16" s="153" t="s">
        <v>115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49"/>
      <c r="D17" s="250"/>
      <c r="E17" s="250"/>
      <c r="F17" s="250"/>
      <c r="G17" s="250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53"/>
      <c r="Z17" s="153"/>
      <c r="AA17" s="153"/>
      <c r="AB17" s="153"/>
      <c r="AC17" s="153"/>
      <c r="AD17" s="153"/>
      <c r="AE17" s="153"/>
      <c r="AF17" s="153"/>
      <c r="AG17" s="153" t="s">
        <v>116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72">
        <v>4</v>
      </c>
      <c r="B18" s="173" t="s">
        <v>121</v>
      </c>
      <c r="C18" s="183" t="s">
        <v>122</v>
      </c>
      <c r="D18" s="174" t="s">
        <v>109</v>
      </c>
      <c r="E18" s="175">
        <v>1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7">
        <v>7.2999999999999996E-4</v>
      </c>
      <c r="O18" s="177">
        <f>ROUND(E18*N18,2)</f>
        <v>0</v>
      </c>
      <c r="P18" s="177">
        <v>0</v>
      </c>
      <c r="Q18" s="177">
        <f>ROUND(E18*P18,2)</f>
        <v>0</v>
      </c>
      <c r="R18" s="177" t="s">
        <v>110</v>
      </c>
      <c r="S18" s="177" t="s">
        <v>111</v>
      </c>
      <c r="T18" s="178" t="s">
        <v>111</v>
      </c>
      <c r="U18" s="163">
        <v>0.08</v>
      </c>
      <c r="V18" s="163">
        <f>ROUND(E18*U18,2)</f>
        <v>0.08</v>
      </c>
      <c r="W18" s="163"/>
      <c r="X18" s="163" t="s">
        <v>112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113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51" t="s">
        <v>123</v>
      </c>
      <c r="D19" s="252"/>
      <c r="E19" s="252"/>
      <c r="F19" s="252"/>
      <c r="G19" s="252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3"/>
      <c r="Z19" s="153"/>
      <c r="AA19" s="153"/>
      <c r="AB19" s="153"/>
      <c r="AC19" s="153"/>
      <c r="AD19" s="153"/>
      <c r="AE19" s="153"/>
      <c r="AF19" s="153"/>
      <c r="AG19" s="153" t="s">
        <v>124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80" t="str">
        <f>C19</f>
        <v>Izolační souprava s textilií nakašírovanou folií např. HL 84.M nebo rovnocenný pro stěrkové kontaktní hydroizolace</v>
      </c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249"/>
      <c r="D20" s="250"/>
      <c r="E20" s="250"/>
      <c r="F20" s="250"/>
      <c r="G20" s="250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53"/>
      <c r="Z20" s="153"/>
      <c r="AA20" s="153"/>
      <c r="AB20" s="153"/>
      <c r="AC20" s="153"/>
      <c r="AD20" s="153"/>
      <c r="AE20" s="153"/>
      <c r="AF20" s="153"/>
      <c r="AG20" s="153" t="s">
        <v>116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2">
        <v>5</v>
      </c>
      <c r="B21" s="173" t="s">
        <v>125</v>
      </c>
      <c r="C21" s="183" t="s">
        <v>126</v>
      </c>
      <c r="D21" s="174" t="s">
        <v>109</v>
      </c>
      <c r="E21" s="175">
        <v>1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7">
        <v>2.7E-4</v>
      </c>
      <c r="O21" s="177">
        <f>ROUND(E21*N21,2)</f>
        <v>0</v>
      </c>
      <c r="P21" s="177">
        <v>0</v>
      </c>
      <c r="Q21" s="177">
        <f>ROUND(E21*P21,2)</f>
        <v>0</v>
      </c>
      <c r="R21" s="177" t="s">
        <v>110</v>
      </c>
      <c r="S21" s="177" t="s">
        <v>111</v>
      </c>
      <c r="T21" s="178" t="s">
        <v>111</v>
      </c>
      <c r="U21" s="163">
        <v>0.33300000000000002</v>
      </c>
      <c r="V21" s="163">
        <f>ROUND(E21*U21,2)</f>
        <v>0.33</v>
      </c>
      <c r="W21" s="163"/>
      <c r="X21" s="163" t="s">
        <v>112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113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251" t="s">
        <v>127</v>
      </c>
      <c r="D22" s="252"/>
      <c r="E22" s="252"/>
      <c r="F22" s="252"/>
      <c r="G22" s="252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3"/>
      <c r="Z22" s="153"/>
      <c r="AA22" s="153"/>
      <c r="AB22" s="153"/>
      <c r="AC22" s="153"/>
      <c r="AD22" s="153"/>
      <c r="AE22" s="153"/>
      <c r="AF22" s="153"/>
      <c r="AG22" s="153" t="s">
        <v>124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249"/>
      <c r="D23" s="250"/>
      <c r="E23" s="250"/>
      <c r="F23" s="250"/>
      <c r="G23" s="250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53"/>
      <c r="Z23" s="153"/>
      <c r="AA23" s="153"/>
      <c r="AB23" s="153"/>
      <c r="AC23" s="153"/>
      <c r="AD23" s="153"/>
      <c r="AE23" s="153"/>
      <c r="AF23" s="153"/>
      <c r="AG23" s="153" t="s">
        <v>116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2">
        <v>6</v>
      </c>
      <c r="B24" s="173" t="s">
        <v>128</v>
      </c>
      <c r="C24" s="183" t="s">
        <v>129</v>
      </c>
      <c r="D24" s="174" t="s">
        <v>130</v>
      </c>
      <c r="E24" s="175">
        <v>242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7" t="s">
        <v>110</v>
      </c>
      <c r="S24" s="177" t="s">
        <v>111</v>
      </c>
      <c r="T24" s="178" t="s">
        <v>111</v>
      </c>
      <c r="U24" s="163">
        <v>4.8000000000000001E-2</v>
      </c>
      <c r="V24" s="163">
        <f>ROUND(E24*U24,2)</f>
        <v>11.62</v>
      </c>
      <c r="W24" s="163"/>
      <c r="X24" s="163" t="s">
        <v>112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113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45"/>
      <c r="D25" s="246"/>
      <c r="E25" s="246"/>
      <c r="F25" s="246"/>
      <c r="G25" s="246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53"/>
      <c r="Z25" s="153"/>
      <c r="AA25" s="153"/>
      <c r="AB25" s="153"/>
      <c r="AC25" s="153"/>
      <c r="AD25" s="153"/>
      <c r="AE25" s="153"/>
      <c r="AF25" s="153"/>
      <c r="AG25" s="153" t="s">
        <v>116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2">
        <v>7</v>
      </c>
      <c r="B26" s="173" t="s">
        <v>131</v>
      </c>
      <c r="C26" s="183" t="s">
        <v>132</v>
      </c>
      <c r="D26" s="174" t="s">
        <v>130</v>
      </c>
      <c r="E26" s="175">
        <v>26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7" t="s">
        <v>110</v>
      </c>
      <c r="S26" s="177" t="s">
        <v>111</v>
      </c>
      <c r="T26" s="178" t="s">
        <v>111</v>
      </c>
      <c r="U26" s="163">
        <v>5.8999999999999997E-2</v>
      </c>
      <c r="V26" s="163">
        <f>ROUND(E26*U26,2)</f>
        <v>1.53</v>
      </c>
      <c r="W26" s="163"/>
      <c r="X26" s="163" t="s">
        <v>112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113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245"/>
      <c r="D27" s="246"/>
      <c r="E27" s="246"/>
      <c r="F27" s="246"/>
      <c r="G27" s="246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53"/>
      <c r="Z27" s="153"/>
      <c r="AA27" s="153"/>
      <c r="AB27" s="153"/>
      <c r="AC27" s="153"/>
      <c r="AD27" s="153"/>
      <c r="AE27" s="153"/>
      <c r="AF27" s="153"/>
      <c r="AG27" s="153" t="s">
        <v>116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72">
        <v>8</v>
      </c>
      <c r="B28" s="173" t="s">
        <v>133</v>
      </c>
      <c r="C28" s="183" t="s">
        <v>134</v>
      </c>
      <c r="D28" s="174" t="s">
        <v>109</v>
      </c>
      <c r="E28" s="175">
        <v>16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7">
        <v>5.0000000000000002E-5</v>
      </c>
      <c r="O28" s="177">
        <f>ROUND(E28*N28,2)</f>
        <v>0</v>
      </c>
      <c r="P28" s="177">
        <v>0</v>
      </c>
      <c r="Q28" s="177">
        <f>ROUND(E28*P28,2)</f>
        <v>0</v>
      </c>
      <c r="R28" s="177"/>
      <c r="S28" s="177" t="s">
        <v>135</v>
      </c>
      <c r="T28" s="178" t="s">
        <v>111</v>
      </c>
      <c r="U28" s="163">
        <v>0.5</v>
      </c>
      <c r="V28" s="163">
        <f>ROUND(E28*U28,2)</f>
        <v>8</v>
      </c>
      <c r="W28" s="163"/>
      <c r="X28" s="163" t="s">
        <v>112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113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60"/>
      <c r="B29" s="161"/>
      <c r="C29" s="251" t="s">
        <v>136</v>
      </c>
      <c r="D29" s="252"/>
      <c r="E29" s="252"/>
      <c r="F29" s="252"/>
      <c r="G29" s="252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53"/>
      <c r="Z29" s="153"/>
      <c r="AA29" s="153"/>
      <c r="AB29" s="153"/>
      <c r="AC29" s="153"/>
      <c r="AD29" s="153"/>
      <c r="AE29" s="153"/>
      <c r="AF29" s="153"/>
      <c r="AG29" s="153" t="s">
        <v>124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80" t="str">
        <f>C29</f>
        <v>Protipožární manžeta např. HILTI CP 643N nebo rovnocenný pro těsnění prostupů plastového potrubí v požárně dělících konstrukcích (dle PBŘ)</v>
      </c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249"/>
      <c r="D30" s="250"/>
      <c r="E30" s="250"/>
      <c r="F30" s="250"/>
      <c r="G30" s="250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3"/>
      <c r="Z30" s="153"/>
      <c r="AA30" s="153"/>
      <c r="AB30" s="153"/>
      <c r="AC30" s="153"/>
      <c r="AD30" s="153"/>
      <c r="AE30" s="153"/>
      <c r="AF30" s="153"/>
      <c r="AG30" s="153" t="s">
        <v>116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2">
        <v>9</v>
      </c>
      <c r="B31" s="173" t="s">
        <v>137</v>
      </c>
      <c r="C31" s="183" t="s">
        <v>138</v>
      </c>
      <c r="D31" s="174" t="s">
        <v>109</v>
      </c>
      <c r="E31" s="175">
        <v>3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5.0000000000000002E-5</v>
      </c>
      <c r="O31" s="177">
        <f>ROUND(E31*N31,2)</f>
        <v>0</v>
      </c>
      <c r="P31" s="177">
        <v>0</v>
      </c>
      <c r="Q31" s="177">
        <f>ROUND(E31*P31,2)</f>
        <v>0</v>
      </c>
      <c r="R31" s="177"/>
      <c r="S31" s="177" t="s">
        <v>135</v>
      </c>
      <c r="T31" s="178" t="s">
        <v>111</v>
      </c>
      <c r="U31" s="163">
        <v>0.55000000000000004</v>
      </c>
      <c r="V31" s="163">
        <f>ROUND(E31*U31,2)</f>
        <v>1.65</v>
      </c>
      <c r="W31" s="163"/>
      <c r="X31" s="163" t="s">
        <v>112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113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60"/>
      <c r="B32" s="161"/>
      <c r="C32" s="251" t="s">
        <v>136</v>
      </c>
      <c r="D32" s="252"/>
      <c r="E32" s="252"/>
      <c r="F32" s="252"/>
      <c r="G32" s="252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53"/>
      <c r="Z32" s="153"/>
      <c r="AA32" s="153"/>
      <c r="AB32" s="153"/>
      <c r="AC32" s="153"/>
      <c r="AD32" s="153"/>
      <c r="AE32" s="153"/>
      <c r="AF32" s="153"/>
      <c r="AG32" s="153" t="s">
        <v>124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80" t="str">
        <f>C32</f>
        <v>Protipožární manžeta např. HILTI CP 643N nebo rovnocenný pro těsnění prostupů plastového potrubí v požárně dělících konstrukcích (dle PBŘ)</v>
      </c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60"/>
      <c r="B33" s="161"/>
      <c r="C33" s="249"/>
      <c r="D33" s="250"/>
      <c r="E33" s="250"/>
      <c r="F33" s="250"/>
      <c r="G33" s="250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53"/>
      <c r="Z33" s="153"/>
      <c r="AA33" s="153"/>
      <c r="AB33" s="153"/>
      <c r="AC33" s="153"/>
      <c r="AD33" s="153"/>
      <c r="AE33" s="153"/>
      <c r="AF33" s="153"/>
      <c r="AG33" s="153" t="s">
        <v>116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2">
        <v>10</v>
      </c>
      <c r="B34" s="173" t="s">
        <v>139</v>
      </c>
      <c r="C34" s="183" t="s">
        <v>140</v>
      </c>
      <c r="D34" s="174" t="s">
        <v>109</v>
      </c>
      <c r="E34" s="175">
        <v>3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7">
        <v>2.2000000000000001E-4</v>
      </c>
      <c r="O34" s="177">
        <f>ROUND(E34*N34,2)</f>
        <v>0</v>
      </c>
      <c r="P34" s="177">
        <v>0</v>
      </c>
      <c r="Q34" s="177">
        <f>ROUND(E34*P34,2)</f>
        <v>0</v>
      </c>
      <c r="R34" s="177"/>
      <c r="S34" s="177" t="s">
        <v>135</v>
      </c>
      <c r="T34" s="178" t="s">
        <v>141</v>
      </c>
      <c r="U34" s="163">
        <v>0.246</v>
      </c>
      <c r="V34" s="163">
        <f>ROUND(E34*U34,2)</f>
        <v>0.74</v>
      </c>
      <c r="W34" s="163"/>
      <c r="X34" s="163" t="s">
        <v>112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113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60"/>
      <c r="B35" s="161"/>
      <c r="C35" s="251" t="s">
        <v>142</v>
      </c>
      <c r="D35" s="252"/>
      <c r="E35" s="252"/>
      <c r="F35" s="252"/>
      <c r="G35" s="252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53"/>
      <c r="Z35" s="153"/>
      <c r="AA35" s="153"/>
      <c r="AB35" s="153"/>
      <c r="AC35" s="153"/>
      <c r="AD35" s="153"/>
      <c r="AE35" s="153"/>
      <c r="AF35" s="153"/>
      <c r="AG35" s="153" t="s">
        <v>124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80" t="str">
        <f>C35</f>
        <v>Zápachový uzávěr dřezový s přípojkou pro spotřebiče a zpětnou klapkou např. HL 126 DN 50 + odpadní ventil se sítkem nerez HL 14/90 O 6/4" nebo rovnocenný</v>
      </c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49"/>
      <c r="D36" s="250"/>
      <c r="E36" s="250"/>
      <c r="F36" s="250"/>
      <c r="G36" s="250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53"/>
      <c r="Z36" s="153"/>
      <c r="AA36" s="153"/>
      <c r="AB36" s="153"/>
      <c r="AC36" s="153"/>
      <c r="AD36" s="153"/>
      <c r="AE36" s="153"/>
      <c r="AF36" s="153"/>
      <c r="AG36" s="153" t="s">
        <v>116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2">
        <v>11</v>
      </c>
      <c r="B37" s="173" t="s">
        <v>143</v>
      </c>
      <c r="C37" s="183" t="s">
        <v>144</v>
      </c>
      <c r="D37" s="174" t="s">
        <v>109</v>
      </c>
      <c r="E37" s="175">
        <v>5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7">
        <v>8.0000000000000004E-4</v>
      </c>
      <c r="O37" s="177">
        <f>ROUND(E37*N37,2)</f>
        <v>0</v>
      </c>
      <c r="P37" s="177">
        <v>0</v>
      </c>
      <c r="Q37" s="177">
        <f>ROUND(E37*P37,2)</f>
        <v>0</v>
      </c>
      <c r="R37" s="177"/>
      <c r="S37" s="177" t="s">
        <v>135</v>
      </c>
      <c r="T37" s="178" t="s">
        <v>141</v>
      </c>
      <c r="U37" s="163">
        <v>0.37</v>
      </c>
      <c r="V37" s="163">
        <f>ROUND(E37*U37,2)</f>
        <v>1.85</v>
      </c>
      <c r="W37" s="163"/>
      <c r="X37" s="163" t="s">
        <v>112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113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245"/>
      <c r="D38" s="246"/>
      <c r="E38" s="246"/>
      <c r="F38" s="246"/>
      <c r="G38" s="246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53"/>
      <c r="Z38" s="153"/>
      <c r="AA38" s="153"/>
      <c r="AB38" s="153"/>
      <c r="AC38" s="153"/>
      <c r="AD38" s="153"/>
      <c r="AE38" s="153"/>
      <c r="AF38" s="153"/>
      <c r="AG38" s="153" t="s">
        <v>116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72">
        <v>12</v>
      </c>
      <c r="B39" s="173" t="s">
        <v>145</v>
      </c>
      <c r="C39" s="183" t="s">
        <v>146</v>
      </c>
      <c r="D39" s="174" t="s">
        <v>147</v>
      </c>
      <c r="E39" s="175">
        <v>15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7"/>
      <c r="S39" s="177" t="s">
        <v>135</v>
      </c>
      <c r="T39" s="178" t="s">
        <v>141</v>
      </c>
      <c r="U39" s="163">
        <v>0</v>
      </c>
      <c r="V39" s="163">
        <f>ROUND(E39*U39,2)</f>
        <v>0</v>
      </c>
      <c r="W39" s="163"/>
      <c r="X39" s="163" t="s">
        <v>112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113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245"/>
      <c r="D40" s="246"/>
      <c r="E40" s="246"/>
      <c r="F40" s="246"/>
      <c r="G40" s="246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53"/>
      <c r="Z40" s="153"/>
      <c r="AA40" s="153"/>
      <c r="AB40" s="153"/>
      <c r="AC40" s="153"/>
      <c r="AD40" s="153"/>
      <c r="AE40" s="153"/>
      <c r="AF40" s="153"/>
      <c r="AG40" s="153" t="s">
        <v>116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72">
        <v>13</v>
      </c>
      <c r="B41" s="173" t="s">
        <v>148</v>
      </c>
      <c r="C41" s="183" t="s">
        <v>149</v>
      </c>
      <c r="D41" s="174" t="s">
        <v>109</v>
      </c>
      <c r="E41" s="175">
        <v>1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7">
        <v>9.2100000000000001E-2</v>
      </c>
      <c r="O41" s="177">
        <f>ROUND(E41*N41,2)</f>
        <v>0.09</v>
      </c>
      <c r="P41" s="177">
        <v>0</v>
      </c>
      <c r="Q41" s="177">
        <f>ROUND(E41*P41,2)</f>
        <v>0</v>
      </c>
      <c r="R41" s="177"/>
      <c r="S41" s="177" t="s">
        <v>135</v>
      </c>
      <c r="T41" s="178" t="s">
        <v>111</v>
      </c>
      <c r="U41" s="163">
        <v>2.8769999999999998</v>
      </c>
      <c r="V41" s="163">
        <f>ROUND(E41*U41,2)</f>
        <v>2.88</v>
      </c>
      <c r="W41" s="163"/>
      <c r="X41" s="163" t="s">
        <v>112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113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245"/>
      <c r="D42" s="246"/>
      <c r="E42" s="246"/>
      <c r="F42" s="246"/>
      <c r="G42" s="246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53"/>
      <c r="Z42" s="153"/>
      <c r="AA42" s="153"/>
      <c r="AB42" s="153"/>
      <c r="AC42" s="153"/>
      <c r="AD42" s="153"/>
      <c r="AE42" s="153"/>
      <c r="AF42" s="153"/>
      <c r="AG42" s="153" t="s">
        <v>116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2">
        <v>14</v>
      </c>
      <c r="B43" s="173" t="s">
        <v>150</v>
      </c>
      <c r="C43" s="183" t="s">
        <v>151</v>
      </c>
      <c r="D43" s="174" t="s">
        <v>130</v>
      </c>
      <c r="E43" s="175">
        <v>7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7">
        <v>2.0999999999999999E-3</v>
      </c>
      <c r="O43" s="177">
        <f>ROUND(E43*N43,2)</f>
        <v>0.01</v>
      </c>
      <c r="P43" s="177">
        <v>0</v>
      </c>
      <c r="Q43" s="177">
        <f>ROUND(E43*P43,2)</f>
        <v>0</v>
      </c>
      <c r="R43" s="177"/>
      <c r="S43" s="177" t="s">
        <v>135</v>
      </c>
      <c r="T43" s="178" t="s">
        <v>111</v>
      </c>
      <c r="U43" s="163">
        <v>0.8</v>
      </c>
      <c r="V43" s="163">
        <f>ROUND(E43*U43,2)</f>
        <v>5.6</v>
      </c>
      <c r="W43" s="163"/>
      <c r="X43" s="163" t="s">
        <v>112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113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51" t="s">
        <v>152</v>
      </c>
      <c r="D44" s="252"/>
      <c r="E44" s="252"/>
      <c r="F44" s="252"/>
      <c r="G44" s="252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53"/>
      <c r="Z44" s="153"/>
      <c r="AA44" s="153"/>
      <c r="AB44" s="153"/>
      <c r="AC44" s="153"/>
      <c r="AD44" s="153"/>
      <c r="AE44" s="153"/>
      <c r="AF44" s="153"/>
      <c r="AG44" s="153" t="s">
        <v>124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249"/>
      <c r="D45" s="250"/>
      <c r="E45" s="250"/>
      <c r="F45" s="250"/>
      <c r="G45" s="250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53"/>
      <c r="Z45" s="153"/>
      <c r="AA45" s="153"/>
      <c r="AB45" s="153"/>
      <c r="AC45" s="153"/>
      <c r="AD45" s="153"/>
      <c r="AE45" s="153"/>
      <c r="AF45" s="153"/>
      <c r="AG45" s="153" t="s">
        <v>116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72">
        <v>15</v>
      </c>
      <c r="B46" s="173" t="s">
        <v>153</v>
      </c>
      <c r="C46" s="183" t="s">
        <v>154</v>
      </c>
      <c r="D46" s="174" t="s">
        <v>130</v>
      </c>
      <c r="E46" s="175">
        <v>15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7">
        <v>2.5200000000000001E-3</v>
      </c>
      <c r="O46" s="177">
        <f>ROUND(E46*N46,2)</f>
        <v>0.04</v>
      </c>
      <c r="P46" s="177">
        <v>0</v>
      </c>
      <c r="Q46" s="177">
        <f>ROUND(E46*P46,2)</f>
        <v>0</v>
      </c>
      <c r="R46" s="177"/>
      <c r="S46" s="177" t="s">
        <v>135</v>
      </c>
      <c r="T46" s="178" t="s">
        <v>111</v>
      </c>
      <c r="U46" s="163">
        <v>0.8</v>
      </c>
      <c r="V46" s="163">
        <f>ROUND(E46*U46,2)</f>
        <v>12</v>
      </c>
      <c r="W46" s="163"/>
      <c r="X46" s="163" t="s">
        <v>112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113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251" t="s">
        <v>152</v>
      </c>
      <c r="D47" s="252"/>
      <c r="E47" s="252"/>
      <c r="F47" s="252"/>
      <c r="G47" s="252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53"/>
      <c r="Z47" s="153"/>
      <c r="AA47" s="153"/>
      <c r="AB47" s="153"/>
      <c r="AC47" s="153"/>
      <c r="AD47" s="153"/>
      <c r="AE47" s="153"/>
      <c r="AF47" s="153"/>
      <c r="AG47" s="153" t="s">
        <v>124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249"/>
      <c r="D48" s="250"/>
      <c r="E48" s="250"/>
      <c r="F48" s="250"/>
      <c r="G48" s="250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3"/>
      <c r="Z48" s="153"/>
      <c r="AA48" s="153"/>
      <c r="AB48" s="153"/>
      <c r="AC48" s="153"/>
      <c r="AD48" s="153"/>
      <c r="AE48" s="153"/>
      <c r="AF48" s="153"/>
      <c r="AG48" s="153" t="s">
        <v>116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2">
        <v>16</v>
      </c>
      <c r="B49" s="173" t="s">
        <v>155</v>
      </c>
      <c r="C49" s="183" t="s">
        <v>156</v>
      </c>
      <c r="D49" s="174" t="s">
        <v>130</v>
      </c>
      <c r="E49" s="175">
        <v>23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77">
        <v>3.5699999999999998E-3</v>
      </c>
      <c r="O49" s="177">
        <f>ROUND(E49*N49,2)</f>
        <v>0.08</v>
      </c>
      <c r="P49" s="177">
        <v>0</v>
      </c>
      <c r="Q49" s="177">
        <f>ROUND(E49*P49,2)</f>
        <v>0</v>
      </c>
      <c r="R49" s="177"/>
      <c r="S49" s="177" t="s">
        <v>135</v>
      </c>
      <c r="T49" s="178" t="s">
        <v>111</v>
      </c>
      <c r="U49" s="163">
        <v>0.55000000000000004</v>
      </c>
      <c r="V49" s="163">
        <f>ROUND(E49*U49,2)</f>
        <v>12.65</v>
      </c>
      <c r="W49" s="163"/>
      <c r="X49" s="163" t="s">
        <v>112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113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51" t="s">
        <v>152</v>
      </c>
      <c r="D50" s="252"/>
      <c r="E50" s="252"/>
      <c r="F50" s="252"/>
      <c r="G50" s="252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3"/>
      <c r="Z50" s="153"/>
      <c r="AA50" s="153"/>
      <c r="AB50" s="153"/>
      <c r="AC50" s="153"/>
      <c r="AD50" s="153"/>
      <c r="AE50" s="153"/>
      <c r="AF50" s="153"/>
      <c r="AG50" s="153" t="s">
        <v>124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249"/>
      <c r="D51" s="250"/>
      <c r="E51" s="250"/>
      <c r="F51" s="250"/>
      <c r="G51" s="250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53"/>
      <c r="Z51" s="153"/>
      <c r="AA51" s="153"/>
      <c r="AB51" s="153"/>
      <c r="AC51" s="153"/>
      <c r="AD51" s="153"/>
      <c r="AE51" s="153"/>
      <c r="AF51" s="153"/>
      <c r="AG51" s="153" t="s">
        <v>116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2">
        <v>17</v>
      </c>
      <c r="B52" s="173" t="s">
        <v>157</v>
      </c>
      <c r="C52" s="183" t="s">
        <v>158</v>
      </c>
      <c r="D52" s="174" t="s">
        <v>130</v>
      </c>
      <c r="E52" s="175">
        <v>135</v>
      </c>
      <c r="F52" s="176"/>
      <c r="G52" s="177">
        <f>ROUND(E52*F52,2)</f>
        <v>0</v>
      </c>
      <c r="H52" s="176"/>
      <c r="I52" s="177">
        <f>ROUND(E52*H52,2)</f>
        <v>0</v>
      </c>
      <c r="J52" s="176"/>
      <c r="K52" s="177">
        <f>ROUND(E52*J52,2)</f>
        <v>0</v>
      </c>
      <c r="L52" s="177">
        <v>21</v>
      </c>
      <c r="M52" s="177">
        <f>G52*(1+L52/100)</f>
        <v>0</v>
      </c>
      <c r="N52" s="177">
        <v>4.0999999999999999E-4</v>
      </c>
      <c r="O52" s="177">
        <f>ROUND(E52*N52,2)</f>
        <v>0.06</v>
      </c>
      <c r="P52" s="177">
        <v>0</v>
      </c>
      <c r="Q52" s="177">
        <f>ROUND(E52*P52,2)</f>
        <v>0</v>
      </c>
      <c r="R52" s="177"/>
      <c r="S52" s="177" t="s">
        <v>135</v>
      </c>
      <c r="T52" s="178" t="s">
        <v>141</v>
      </c>
      <c r="U52" s="163">
        <v>0.32</v>
      </c>
      <c r="V52" s="163">
        <f>ROUND(E52*U52,2)</f>
        <v>43.2</v>
      </c>
      <c r="W52" s="163"/>
      <c r="X52" s="163" t="s">
        <v>112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113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60"/>
      <c r="B53" s="161"/>
      <c r="C53" s="251" t="s">
        <v>159</v>
      </c>
      <c r="D53" s="252"/>
      <c r="E53" s="252"/>
      <c r="F53" s="252"/>
      <c r="G53" s="252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53"/>
      <c r="Z53" s="153"/>
      <c r="AA53" s="153"/>
      <c r="AB53" s="153"/>
      <c r="AC53" s="153"/>
      <c r="AD53" s="153"/>
      <c r="AE53" s="153"/>
      <c r="AF53" s="153"/>
      <c r="AG53" s="153" t="s">
        <v>124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80" t="str">
        <f>C53</f>
        <v>Odhlučněné potrubí  PP včetně tvarovek (svislá kanalizace)vyhovující požadavkům na hlukový útlum 20dB(A) spojované hrdlovými spoji s břitovým kroužkem např. Rehau Raupiano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53" t="s">
        <v>160</v>
      </c>
      <c r="D54" s="254"/>
      <c r="E54" s="254"/>
      <c r="F54" s="254"/>
      <c r="G54" s="254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53"/>
      <c r="Z54" s="153"/>
      <c r="AA54" s="153"/>
      <c r="AB54" s="153"/>
      <c r="AC54" s="153"/>
      <c r="AD54" s="153"/>
      <c r="AE54" s="153"/>
      <c r="AF54" s="153"/>
      <c r="AG54" s="153" t="s">
        <v>124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249"/>
      <c r="D55" s="250"/>
      <c r="E55" s="250"/>
      <c r="F55" s="250"/>
      <c r="G55" s="250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53"/>
      <c r="Z55" s="153"/>
      <c r="AA55" s="153"/>
      <c r="AB55" s="153"/>
      <c r="AC55" s="153"/>
      <c r="AD55" s="153"/>
      <c r="AE55" s="153"/>
      <c r="AF55" s="153"/>
      <c r="AG55" s="153" t="s">
        <v>116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72">
        <v>18</v>
      </c>
      <c r="B56" s="173" t="s">
        <v>161</v>
      </c>
      <c r="C56" s="183" t="s">
        <v>162</v>
      </c>
      <c r="D56" s="174" t="s">
        <v>130</v>
      </c>
      <c r="E56" s="175">
        <v>37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7">
        <v>4.0999999999999999E-4</v>
      </c>
      <c r="O56" s="177">
        <f>ROUND(E56*N56,2)</f>
        <v>0.02</v>
      </c>
      <c r="P56" s="177">
        <v>0</v>
      </c>
      <c r="Q56" s="177">
        <f>ROUND(E56*P56,2)</f>
        <v>0</v>
      </c>
      <c r="R56" s="177"/>
      <c r="S56" s="177" t="s">
        <v>135</v>
      </c>
      <c r="T56" s="178" t="s">
        <v>141</v>
      </c>
      <c r="U56" s="163">
        <v>0.35899999999999999</v>
      </c>
      <c r="V56" s="163">
        <f>ROUND(E56*U56,2)</f>
        <v>13.28</v>
      </c>
      <c r="W56" s="163"/>
      <c r="X56" s="163" t="s">
        <v>112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113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60"/>
      <c r="B57" s="161"/>
      <c r="C57" s="251" t="s">
        <v>159</v>
      </c>
      <c r="D57" s="252"/>
      <c r="E57" s="252"/>
      <c r="F57" s="252"/>
      <c r="G57" s="252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53"/>
      <c r="Z57" s="153"/>
      <c r="AA57" s="153"/>
      <c r="AB57" s="153"/>
      <c r="AC57" s="153"/>
      <c r="AD57" s="153"/>
      <c r="AE57" s="153"/>
      <c r="AF57" s="153"/>
      <c r="AG57" s="153" t="s">
        <v>124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80" t="str">
        <f>C57</f>
        <v>Odhlučněné potrubí  PP včetně tvarovek (svislá kanalizace)vyhovující požadavkům na hlukový útlum 20dB(A) spojované hrdlovými spoji s břitovým kroužkem např. Rehau Raupiano</v>
      </c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253" t="s">
        <v>160</v>
      </c>
      <c r="D58" s="254"/>
      <c r="E58" s="254"/>
      <c r="F58" s="254"/>
      <c r="G58" s="254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53"/>
      <c r="Z58" s="153"/>
      <c r="AA58" s="153"/>
      <c r="AB58" s="153"/>
      <c r="AC58" s="153"/>
      <c r="AD58" s="153"/>
      <c r="AE58" s="153"/>
      <c r="AF58" s="153"/>
      <c r="AG58" s="153" t="s">
        <v>124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/>
      <c r="B59" s="161"/>
      <c r="C59" s="249"/>
      <c r="D59" s="250"/>
      <c r="E59" s="250"/>
      <c r="F59" s="250"/>
      <c r="G59" s="250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53"/>
      <c r="Z59" s="153"/>
      <c r="AA59" s="153"/>
      <c r="AB59" s="153"/>
      <c r="AC59" s="153"/>
      <c r="AD59" s="153"/>
      <c r="AE59" s="153"/>
      <c r="AF59" s="153"/>
      <c r="AG59" s="153" t="s">
        <v>116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72">
        <v>19</v>
      </c>
      <c r="B60" s="173" t="s">
        <v>163</v>
      </c>
      <c r="C60" s="183" t="s">
        <v>164</v>
      </c>
      <c r="D60" s="174" t="s">
        <v>130</v>
      </c>
      <c r="E60" s="175">
        <v>12</v>
      </c>
      <c r="F60" s="176"/>
      <c r="G60" s="177">
        <f>ROUND(E60*F60,2)</f>
        <v>0</v>
      </c>
      <c r="H60" s="176"/>
      <c r="I60" s="177">
        <f>ROUND(E60*H60,2)</f>
        <v>0</v>
      </c>
      <c r="J60" s="176"/>
      <c r="K60" s="177">
        <f>ROUND(E60*J60,2)</f>
        <v>0</v>
      </c>
      <c r="L60" s="177">
        <v>21</v>
      </c>
      <c r="M60" s="177">
        <f>G60*(1+L60/100)</f>
        <v>0</v>
      </c>
      <c r="N60" s="177">
        <v>1.1800000000000001E-3</v>
      </c>
      <c r="O60" s="177">
        <f>ROUND(E60*N60,2)</f>
        <v>0.01</v>
      </c>
      <c r="P60" s="177">
        <v>0</v>
      </c>
      <c r="Q60" s="177">
        <f>ROUND(E60*P60,2)</f>
        <v>0</v>
      </c>
      <c r="R60" s="177"/>
      <c r="S60" s="177" t="s">
        <v>135</v>
      </c>
      <c r="T60" s="178" t="s">
        <v>141</v>
      </c>
      <c r="U60" s="163">
        <v>0.45200000000000001</v>
      </c>
      <c r="V60" s="163">
        <f>ROUND(E60*U60,2)</f>
        <v>5.42</v>
      </c>
      <c r="W60" s="163"/>
      <c r="X60" s="163" t="s">
        <v>112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113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60"/>
      <c r="B61" s="161"/>
      <c r="C61" s="251" t="s">
        <v>159</v>
      </c>
      <c r="D61" s="252"/>
      <c r="E61" s="252"/>
      <c r="F61" s="252"/>
      <c r="G61" s="252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53"/>
      <c r="Z61" s="153"/>
      <c r="AA61" s="153"/>
      <c r="AB61" s="153"/>
      <c r="AC61" s="153"/>
      <c r="AD61" s="153"/>
      <c r="AE61" s="153"/>
      <c r="AF61" s="153"/>
      <c r="AG61" s="153" t="s">
        <v>124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80" t="str">
        <f>C61</f>
        <v>Odhlučněné potrubí  PP včetně tvarovek (svislá kanalizace)vyhovující požadavkům na hlukový útlum 20dB(A) spojované hrdlovými spoji s břitovým kroužkem např. Rehau Raupiano</v>
      </c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253" t="s">
        <v>160</v>
      </c>
      <c r="D62" s="254"/>
      <c r="E62" s="254"/>
      <c r="F62" s="254"/>
      <c r="G62" s="254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53"/>
      <c r="Z62" s="153"/>
      <c r="AA62" s="153"/>
      <c r="AB62" s="153"/>
      <c r="AC62" s="153"/>
      <c r="AD62" s="153"/>
      <c r="AE62" s="153"/>
      <c r="AF62" s="153"/>
      <c r="AG62" s="153" t="s">
        <v>124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49"/>
      <c r="D63" s="250"/>
      <c r="E63" s="250"/>
      <c r="F63" s="250"/>
      <c r="G63" s="250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53"/>
      <c r="Z63" s="153"/>
      <c r="AA63" s="153"/>
      <c r="AB63" s="153"/>
      <c r="AC63" s="153"/>
      <c r="AD63" s="153"/>
      <c r="AE63" s="153"/>
      <c r="AF63" s="153"/>
      <c r="AG63" s="153" t="s">
        <v>116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72">
        <v>20</v>
      </c>
      <c r="B64" s="173" t="s">
        <v>165</v>
      </c>
      <c r="C64" s="183" t="s">
        <v>166</v>
      </c>
      <c r="D64" s="174" t="s">
        <v>130</v>
      </c>
      <c r="E64" s="175">
        <v>36</v>
      </c>
      <c r="F64" s="176"/>
      <c r="G64" s="177">
        <f>ROUND(E64*F64,2)</f>
        <v>0</v>
      </c>
      <c r="H64" s="176"/>
      <c r="I64" s="177">
        <f>ROUND(E64*H64,2)</f>
        <v>0</v>
      </c>
      <c r="J64" s="176"/>
      <c r="K64" s="177">
        <f>ROUND(E64*J64,2)</f>
        <v>0</v>
      </c>
      <c r="L64" s="177">
        <v>21</v>
      </c>
      <c r="M64" s="177">
        <f>G64*(1+L64/100)</f>
        <v>0</v>
      </c>
      <c r="N64" s="177">
        <v>2.5100000000000001E-3</v>
      </c>
      <c r="O64" s="177">
        <f>ROUND(E64*N64,2)</f>
        <v>0.09</v>
      </c>
      <c r="P64" s="177">
        <v>0</v>
      </c>
      <c r="Q64" s="177">
        <f>ROUND(E64*P64,2)</f>
        <v>0</v>
      </c>
      <c r="R64" s="177"/>
      <c r="S64" s="177" t="s">
        <v>135</v>
      </c>
      <c r="T64" s="178" t="s">
        <v>141</v>
      </c>
      <c r="U64" s="163">
        <v>1.173</v>
      </c>
      <c r="V64" s="163">
        <f>ROUND(E64*U64,2)</f>
        <v>42.23</v>
      </c>
      <c r="W64" s="163"/>
      <c r="X64" s="163" t="s">
        <v>112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113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60"/>
      <c r="B65" s="161"/>
      <c r="C65" s="251" t="s">
        <v>159</v>
      </c>
      <c r="D65" s="252"/>
      <c r="E65" s="252"/>
      <c r="F65" s="252"/>
      <c r="G65" s="252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53"/>
      <c r="Z65" s="153"/>
      <c r="AA65" s="153"/>
      <c r="AB65" s="153"/>
      <c r="AC65" s="153"/>
      <c r="AD65" s="153"/>
      <c r="AE65" s="153"/>
      <c r="AF65" s="153"/>
      <c r="AG65" s="153" t="s">
        <v>124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80" t="str">
        <f>C65</f>
        <v>Odhlučněné potrubí  PP včetně tvarovek (svislá kanalizace)vyhovující požadavkům na hlukový útlum 20dB(A) spojované hrdlovými spoji s břitovým kroužkem např. Rehau Raupiano</v>
      </c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253" t="s">
        <v>160</v>
      </c>
      <c r="D66" s="254"/>
      <c r="E66" s="254"/>
      <c r="F66" s="254"/>
      <c r="G66" s="254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53"/>
      <c r="Z66" s="153"/>
      <c r="AA66" s="153"/>
      <c r="AB66" s="153"/>
      <c r="AC66" s="153"/>
      <c r="AD66" s="153"/>
      <c r="AE66" s="153"/>
      <c r="AF66" s="153"/>
      <c r="AG66" s="153" t="s">
        <v>124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249"/>
      <c r="D67" s="250"/>
      <c r="E67" s="250"/>
      <c r="F67" s="250"/>
      <c r="G67" s="250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53"/>
      <c r="Z67" s="153"/>
      <c r="AA67" s="153"/>
      <c r="AB67" s="153"/>
      <c r="AC67" s="153"/>
      <c r="AD67" s="153"/>
      <c r="AE67" s="153"/>
      <c r="AF67" s="153"/>
      <c r="AG67" s="153" t="s">
        <v>116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72">
        <v>21</v>
      </c>
      <c r="B68" s="173" t="s">
        <v>167</v>
      </c>
      <c r="C68" s="183" t="s">
        <v>168</v>
      </c>
      <c r="D68" s="174" t="s">
        <v>130</v>
      </c>
      <c r="E68" s="175">
        <v>3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7">
        <v>3.3E-3</v>
      </c>
      <c r="O68" s="177">
        <f>ROUND(E68*N68,2)</f>
        <v>0.01</v>
      </c>
      <c r="P68" s="177">
        <v>0</v>
      </c>
      <c r="Q68" s="177">
        <f>ROUND(E68*P68,2)</f>
        <v>0</v>
      </c>
      <c r="R68" s="177"/>
      <c r="S68" s="177" t="s">
        <v>135</v>
      </c>
      <c r="T68" s="178" t="s">
        <v>111</v>
      </c>
      <c r="U68" s="163">
        <v>0.749</v>
      </c>
      <c r="V68" s="163">
        <f>ROUND(E68*U68,2)</f>
        <v>2.25</v>
      </c>
      <c r="W68" s="163"/>
      <c r="X68" s="163" t="s">
        <v>112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113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60"/>
      <c r="B69" s="161"/>
      <c r="C69" s="251" t="s">
        <v>159</v>
      </c>
      <c r="D69" s="252"/>
      <c r="E69" s="252"/>
      <c r="F69" s="252"/>
      <c r="G69" s="252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3"/>
      <c r="Z69" s="153"/>
      <c r="AA69" s="153"/>
      <c r="AB69" s="153"/>
      <c r="AC69" s="153"/>
      <c r="AD69" s="153"/>
      <c r="AE69" s="153"/>
      <c r="AF69" s="153"/>
      <c r="AG69" s="153" t="s">
        <v>124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80" t="str">
        <f>C69</f>
        <v>Odhlučněné potrubí  PP včetně tvarovek (svislá kanalizace)vyhovující požadavkům na hlukový útlum 20dB(A) spojované hrdlovými spoji s břitovým kroužkem např. Rehau Raupiano</v>
      </c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253" t="s">
        <v>160</v>
      </c>
      <c r="D70" s="254"/>
      <c r="E70" s="254"/>
      <c r="F70" s="254"/>
      <c r="G70" s="254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53"/>
      <c r="Z70" s="153"/>
      <c r="AA70" s="153"/>
      <c r="AB70" s="153"/>
      <c r="AC70" s="153"/>
      <c r="AD70" s="153"/>
      <c r="AE70" s="153"/>
      <c r="AF70" s="153"/>
      <c r="AG70" s="153" t="s">
        <v>124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249"/>
      <c r="D71" s="250"/>
      <c r="E71" s="250"/>
      <c r="F71" s="250"/>
      <c r="G71" s="250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53"/>
      <c r="Z71" s="153"/>
      <c r="AA71" s="153"/>
      <c r="AB71" s="153"/>
      <c r="AC71" s="153"/>
      <c r="AD71" s="153"/>
      <c r="AE71" s="153"/>
      <c r="AF71" s="153"/>
      <c r="AG71" s="153" t="s">
        <v>116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72">
        <v>22</v>
      </c>
      <c r="B72" s="173" t="s">
        <v>169</v>
      </c>
      <c r="C72" s="183" t="s">
        <v>170</v>
      </c>
      <c r="D72" s="174" t="s">
        <v>109</v>
      </c>
      <c r="E72" s="175">
        <v>1</v>
      </c>
      <c r="F72" s="176"/>
      <c r="G72" s="177">
        <f>ROUND(E72*F72,2)</f>
        <v>0</v>
      </c>
      <c r="H72" s="176"/>
      <c r="I72" s="177">
        <f>ROUND(E72*H72,2)</f>
        <v>0</v>
      </c>
      <c r="J72" s="176"/>
      <c r="K72" s="177">
        <f>ROUND(E72*J72,2)</f>
        <v>0</v>
      </c>
      <c r="L72" s="177">
        <v>21</v>
      </c>
      <c r="M72" s="177">
        <f>G72*(1+L72/100)</f>
        <v>0</v>
      </c>
      <c r="N72" s="177">
        <v>1.1800000000000001E-3</v>
      </c>
      <c r="O72" s="177">
        <f>ROUND(E72*N72,2)</f>
        <v>0</v>
      </c>
      <c r="P72" s="177">
        <v>0</v>
      </c>
      <c r="Q72" s="177">
        <f>ROUND(E72*P72,2)</f>
        <v>0</v>
      </c>
      <c r="R72" s="177"/>
      <c r="S72" s="177" t="s">
        <v>135</v>
      </c>
      <c r="T72" s="178" t="s">
        <v>111</v>
      </c>
      <c r="U72" s="163">
        <v>0.2</v>
      </c>
      <c r="V72" s="163">
        <f>ROUND(E72*U72,2)</f>
        <v>0.2</v>
      </c>
      <c r="W72" s="163"/>
      <c r="X72" s="163" t="s">
        <v>112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113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60"/>
      <c r="B73" s="161"/>
      <c r="C73" s="251" t="s">
        <v>171</v>
      </c>
      <c r="D73" s="252"/>
      <c r="E73" s="252"/>
      <c r="F73" s="252"/>
      <c r="G73" s="252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53"/>
      <c r="Z73" s="153"/>
      <c r="AA73" s="153"/>
      <c r="AB73" s="153"/>
      <c r="AC73" s="153"/>
      <c r="AD73" s="153"/>
      <c r="AE73" s="153"/>
      <c r="AF73" s="153"/>
      <c r="AG73" s="153" t="s">
        <v>124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80" t="str">
        <f>C73</f>
        <v>Podlahová vpust DN50/75/110 se svislým odtokem s pevnou izolační přírubou, ZU standard, plast 147x147mm/ nerez 138x138mm, sítko např.HL 317 nebo rovnocenný</v>
      </c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60"/>
      <c r="B74" s="161"/>
      <c r="C74" s="249"/>
      <c r="D74" s="250"/>
      <c r="E74" s="250"/>
      <c r="F74" s="250"/>
      <c r="G74" s="250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53"/>
      <c r="Z74" s="153"/>
      <c r="AA74" s="153"/>
      <c r="AB74" s="153"/>
      <c r="AC74" s="153"/>
      <c r="AD74" s="153"/>
      <c r="AE74" s="153"/>
      <c r="AF74" s="153"/>
      <c r="AG74" s="153" t="s">
        <v>116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72">
        <v>23</v>
      </c>
      <c r="B75" s="173" t="s">
        <v>172</v>
      </c>
      <c r="C75" s="183" t="s">
        <v>173</v>
      </c>
      <c r="D75" s="174" t="s">
        <v>109</v>
      </c>
      <c r="E75" s="175">
        <v>2</v>
      </c>
      <c r="F75" s="176"/>
      <c r="G75" s="177">
        <f>ROUND(E75*F75,2)</f>
        <v>0</v>
      </c>
      <c r="H75" s="176"/>
      <c r="I75" s="177">
        <f>ROUND(E75*H75,2)</f>
        <v>0</v>
      </c>
      <c r="J75" s="176"/>
      <c r="K75" s="177">
        <f>ROUND(E75*J75,2)</f>
        <v>0</v>
      </c>
      <c r="L75" s="177">
        <v>21</v>
      </c>
      <c r="M75" s="177">
        <f>G75*(1+L75/100)</f>
        <v>0</v>
      </c>
      <c r="N75" s="177">
        <v>4.8999999999999998E-4</v>
      </c>
      <c r="O75" s="177">
        <f>ROUND(E75*N75,2)</f>
        <v>0</v>
      </c>
      <c r="P75" s="177">
        <v>0</v>
      </c>
      <c r="Q75" s="177">
        <f>ROUND(E75*P75,2)</f>
        <v>0</v>
      </c>
      <c r="R75" s="177"/>
      <c r="S75" s="177" t="s">
        <v>135</v>
      </c>
      <c r="T75" s="178" t="s">
        <v>111</v>
      </c>
      <c r="U75" s="163">
        <v>0.13300000000000001</v>
      </c>
      <c r="V75" s="163">
        <f>ROUND(E75*U75,2)</f>
        <v>0.27</v>
      </c>
      <c r="W75" s="163"/>
      <c r="X75" s="163" t="s">
        <v>112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113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45"/>
      <c r="D76" s="246"/>
      <c r="E76" s="246"/>
      <c r="F76" s="246"/>
      <c r="G76" s="246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53"/>
      <c r="Z76" s="153"/>
      <c r="AA76" s="153"/>
      <c r="AB76" s="153"/>
      <c r="AC76" s="153"/>
      <c r="AD76" s="153"/>
      <c r="AE76" s="153"/>
      <c r="AF76" s="153"/>
      <c r="AG76" s="153" t="s">
        <v>116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2">
        <v>24</v>
      </c>
      <c r="B77" s="173" t="s">
        <v>174</v>
      </c>
      <c r="C77" s="183" t="s">
        <v>175</v>
      </c>
      <c r="D77" s="174" t="s">
        <v>130</v>
      </c>
      <c r="E77" s="175">
        <v>268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7">
        <v>1.0000000000000001E-5</v>
      </c>
      <c r="O77" s="177">
        <f>ROUND(E77*N77,2)</f>
        <v>0</v>
      </c>
      <c r="P77" s="177">
        <v>0</v>
      </c>
      <c r="Q77" s="177">
        <f>ROUND(E77*P77,2)</f>
        <v>0</v>
      </c>
      <c r="R77" s="177"/>
      <c r="S77" s="177" t="s">
        <v>135</v>
      </c>
      <c r="T77" s="178" t="s">
        <v>111</v>
      </c>
      <c r="U77" s="163">
        <v>9.2999999999999999E-2</v>
      </c>
      <c r="V77" s="163">
        <f>ROUND(E77*U77,2)</f>
        <v>24.92</v>
      </c>
      <c r="W77" s="163"/>
      <c r="X77" s="163" t="s">
        <v>112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113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245"/>
      <c r="D78" s="246"/>
      <c r="E78" s="246"/>
      <c r="F78" s="246"/>
      <c r="G78" s="246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53"/>
      <c r="Z78" s="153"/>
      <c r="AA78" s="153"/>
      <c r="AB78" s="153"/>
      <c r="AC78" s="153"/>
      <c r="AD78" s="153"/>
      <c r="AE78" s="153"/>
      <c r="AF78" s="153"/>
      <c r="AG78" s="153" t="s">
        <v>116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72">
        <v>25</v>
      </c>
      <c r="B79" s="173" t="s">
        <v>176</v>
      </c>
      <c r="C79" s="183" t="s">
        <v>177</v>
      </c>
      <c r="D79" s="174" t="s">
        <v>109</v>
      </c>
      <c r="E79" s="175">
        <v>30</v>
      </c>
      <c r="F79" s="176"/>
      <c r="G79" s="177">
        <f>ROUND(E79*F79,2)</f>
        <v>0</v>
      </c>
      <c r="H79" s="176"/>
      <c r="I79" s="177">
        <f>ROUND(E79*H79,2)</f>
        <v>0</v>
      </c>
      <c r="J79" s="176"/>
      <c r="K79" s="177">
        <f>ROUND(E79*J79,2)</f>
        <v>0</v>
      </c>
      <c r="L79" s="177">
        <v>21</v>
      </c>
      <c r="M79" s="177">
        <f>G79*(1+L79/100)</f>
        <v>0</v>
      </c>
      <c r="N79" s="177">
        <v>2.3000000000000001E-4</v>
      </c>
      <c r="O79" s="177">
        <f>ROUND(E79*N79,2)</f>
        <v>0.01</v>
      </c>
      <c r="P79" s="177">
        <v>0</v>
      </c>
      <c r="Q79" s="177">
        <f>ROUND(E79*P79,2)</f>
        <v>0</v>
      </c>
      <c r="R79" s="177"/>
      <c r="S79" s="177" t="s">
        <v>135</v>
      </c>
      <c r="T79" s="178" t="s">
        <v>111</v>
      </c>
      <c r="U79" s="163">
        <v>0.23699999999999999</v>
      </c>
      <c r="V79" s="163">
        <f>ROUND(E79*U79,2)</f>
        <v>7.11</v>
      </c>
      <c r="W79" s="163"/>
      <c r="X79" s="163" t="s">
        <v>112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113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245"/>
      <c r="D80" s="246"/>
      <c r="E80" s="246"/>
      <c r="F80" s="246"/>
      <c r="G80" s="246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53"/>
      <c r="Z80" s="153"/>
      <c r="AA80" s="153"/>
      <c r="AB80" s="153"/>
      <c r="AC80" s="153"/>
      <c r="AD80" s="153"/>
      <c r="AE80" s="153"/>
      <c r="AF80" s="153"/>
      <c r="AG80" s="153" t="s">
        <v>116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2">
        <v>26</v>
      </c>
      <c r="B81" s="173" t="s">
        <v>178</v>
      </c>
      <c r="C81" s="183" t="s">
        <v>179</v>
      </c>
      <c r="D81" s="174" t="s">
        <v>109</v>
      </c>
      <c r="E81" s="175">
        <v>2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7">
        <v>1.8000000000000001E-4</v>
      </c>
      <c r="O81" s="177">
        <f>ROUND(E81*N81,2)</f>
        <v>0</v>
      </c>
      <c r="P81" s="177">
        <v>0</v>
      </c>
      <c r="Q81" s="177">
        <f>ROUND(E81*P81,2)</f>
        <v>0</v>
      </c>
      <c r="R81" s="177"/>
      <c r="S81" s="177" t="s">
        <v>135</v>
      </c>
      <c r="T81" s="178" t="s">
        <v>111</v>
      </c>
      <c r="U81" s="163">
        <v>0.246</v>
      </c>
      <c r="V81" s="163">
        <f>ROUND(E81*U81,2)</f>
        <v>0.49</v>
      </c>
      <c r="W81" s="163"/>
      <c r="X81" s="163" t="s">
        <v>112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113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245"/>
      <c r="D82" s="246"/>
      <c r="E82" s="246"/>
      <c r="F82" s="246"/>
      <c r="G82" s="246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53"/>
      <c r="Z82" s="153"/>
      <c r="AA82" s="153"/>
      <c r="AB82" s="153"/>
      <c r="AC82" s="153"/>
      <c r="AD82" s="153"/>
      <c r="AE82" s="153"/>
      <c r="AF82" s="153"/>
      <c r="AG82" s="153" t="s">
        <v>116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72">
        <v>27</v>
      </c>
      <c r="B83" s="173" t="s">
        <v>180</v>
      </c>
      <c r="C83" s="183" t="s">
        <v>181</v>
      </c>
      <c r="D83" s="174" t="s">
        <v>109</v>
      </c>
      <c r="E83" s="175">
        <v>1</v>
      </c>
      <c r="F83" s="176"/>
      <c r="G83" s="177">
        <f>ROUND(E83*F83,2)</f>
        <v>0</v>
      </c>
      <c r="H83" s="176"/>
      <c r="I83" s="177">
        <f>ROUND(E83*H83,2)</f>
        <v>0</v>
      </c>
      <c r="J83" s="176"/>
      <c r="K83" s="177">
        <f>ROUND(E83*J83,2)</f>
        <v>0</v>
      </c>
      <c r="L83" s="177">
        <v>21</v>
      </c>
      <c r="M83" s="177">
        <f>G83*(1+L83/100)</f>
        <v>0</v>
      </c>
      <c r="N83" s="177">
        <v>2.7999999999999998E-4</v>
      </c>
      <c r="O83" s="177">
        <f>ROUND(E83*N83,2)</f>
        <v>0</v>
      </c>
      <c r="P83" s="177">
        <v>0</v>
      </c>
      <c r="Q83" s="177">
        <f>ROUND(E83*P83,2)</f>
        <v>0</v>
      </c>
      <c r="R83" s="177"/>
      <c r="S83" s="177" t="s">
        <v>135</v>
      </c>
      <c r="T83" s="178" t="s">
        <v>111</v>
      </c>
      <c r="U83" s="163">
        <v>0.246</v>
      </c>
      <c r="V83" s="163">
        <f>ROUND(E83*U83,2)</f>
        <v>0.25</v>
      </c>
      <c r="W83" s="163"/>
      <c r="X83" s="163" t="s">
        <v>112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113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245"/>
      <c r="D84" s="246"/>
      <c r="E84" s="246"/>
      <c r="F84" s="246"/>
      <c r="G84" s="246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53"/>
      <c r="Z84" s="153"/>
      <c r="AA84" s="153"/>
      <c r="AB84" s="153"/>
      <c r="AC84" s="153"/>
      <c r="AD84" s="153"/>
      <c r="AE84" s="153"/>
      <c r="AF84" s="153"/>
      <c r="AG84" s="153" t="s">
        <v>116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72">
        <v>28</v>
      </c>
      <c r="B85" s="173" t="s">
        <v>182</v>
      </c>
      <c r="C85" s="183" t="s">
        <v>183</v>
      </c>
      <c r="D85" s="174" t="s">
        <v>109</v>
      </c>
      <c r="E85" s="175">
        <v>7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77">
        <v>2.0000000000000001E-4</v>
      </c>
      <c r="O85" s="177">
        <f>ROUND(E85*N85,2)</f>
        <v>0</v>
      </c>
      <c r="P85" s="177">
        <v>0</v>
      </c>
      <c r="Q85" s="177">
        <f>ROUND(E85*P85,2)</f>
        <v>0</v>
      </c>
      <c r="R85" s="177"/>
      <c r="S85" s="177" t="s">
        <v>135</v>
      </c>
      <c r="T85" s="178" t="s">
        <v>111</v>
      </c>
      <c r="U85" s="163">
        <v>0.246</v>
      </c>
      <c r="V85" s="163">
        <f>ROUND(E85*U85,2)</f>
        <v>1.72</v>
      </c>
      <c r="W85" s="163"/>
      <c r="X85" s="163" t="s">
        <v>112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113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245"/>
      <c r="D86" s="246"/>
      <c r="E86" s="246"/>
      <c r="F86" s="246"/>
      <c r="G86" s="246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53"/>
      <c r="Z86" s="153"/>
      <c r="AA86" s="153"/>
      <c r="AB86" s="153"/>
      <c r="AC86" s="153"/>
      <c r="AD86" s="153"/>
      <c r="AE86" s="153"/>
      <c r="AF86" s="153"/>
      <c r="AG86" s="153" t="s">
        <v>116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72">
        <v>29</v>
      </c>
      <c r="B87" s="173" t="s">
        <v>184</v>
      </c>
      <c r="C87" s="183" t="s">
        <v>185</v>
      </c>
      <c r="D87" s="174" t="s">
        <v>186</v>
      </c>
      <c r="E87" s="175">
        <v>113</v>
      </c>
      <c r="F87" s="176"/>
      <c r="G87" s="177">
        <f>ROUND(E87*F87,2)</f>
        <v>0</v>
      </c>
      <c r="H87" s="176"/>
      <c r="I87" s="177">
        <f>ROUND(E87*H87,2)</f>
        <v>0</v>
      </c>
      <c r="J87" s="176"/>
      <c r="K87" s="177">
        <f>ROUND(E87*J87,2)</f>
        <v>0</v>
      </c>
      <c r="L87" s="177">
        <v>21</v>
      </c>
      <c r="M87" s="177">
        <f>G87*(1+L87/100)</f>
        <v>0</v>
      </c>
      <c r="N87" s="177">
        <v>1.06E-3</v>
      </c>
      <c r="O87" s="177">
        <f>ROUND(E87*N87,2)</f>
        <v>0.12</v>
      </c>
      <c r="P87" s="177">
        <v>0</v>
      </c>
      <c r="Q87" s="177">
        <f>ROUND(E87*P87,2)</f>
        <v>0</v>
      </c>
      <c r="R87" s="177"/>
      <c r="S87" s="177" t="s">
        <v>135</v>
      </c>
      <c r="T87" s="178" t="s">
        <v>111</v>
      </c>
      <c r="U87" s="163">
        <v>0.42918000000000001</v>
      </c>
      <c r="V87" s="163">
        <f>ROUND(E87*U87,2)</f>
        <v>48.5</v>
      </c>
      <c r="W87" s="163"/>
      <c r="X87" s="163" t="s">
        <v>187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188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245"/>
      <c r="D88" s="246"/>
      <c r="E88" s="246"/>
      <c r="F88" s="246"/>
      <c r="G88" s="246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53"/>
      <c r="Z88" s="153"/>
      <c r="AA88" s="153"/>
      <c r="AB88" s="153"/>
      <c r="AC88" s="153"/>
      <c r="AD88" s="153"/>
      <c r="AE88" s="153"/>
      <c r="AF88" s="153"/>
      <c r="AG88" s="153" t="s">
        <v>116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2">
        <v>30</v>
      </c>
      <c r="B89" s="173" t="s">
        <v>189</v>
      </c>
      <c r="C89" s="183" t="s">
        <v>190</v>
      </c>
      <c r="D89" s="174" t="s">
        <v>191</v>
      </c>
      <c r="E89" s="175">
        <v>80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77">
        <v>0</v>
      </c>
      <c r="O89" s="177">
        <f>ROUND(E89*N89,2)</f>
        <v>0</v>
      </c>
      <c r="P89" s="177">
        <v>0</v>
      </c>
      <c r="Q89" s="177">
        <f>ROUND(E89*P89,2)</f>
        <v>0</v>
      </c>
      <c r="R89" s="177"/>
      <c r="S89" s="177" t="s">
        <v>135</v>
      </c>
      <c r="T89" s="178" t="s">
        <v>111</v>
      </c>
      <c r="U89" s="163">
        <v>1</v>
      </c>
      <c r="V89" s="163">
        <f>ROUND(E89*U89,2)</f>
        <v>80</v>
      </c>
      <c r="W89" s="163"/>
      <c r="X89" s="163" t="s">
        <v>192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193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245"/>
      <c r="D90" s="246"/>
      <c r="E90" s="246"/>
      <c r="F90" s="246"/>
      <c r="G90" s="246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53"/>
      <c r="Z90" s="153"/>
      <c r="AA90" s="153"/>
      <c r="AB90" s="153"/>
      <c r="AC90" s="153"/>
      <c r="AD90" s="153"/>
      <c r="AE90" s="153"/>
      <c r="AF90" s="153"/>
      <c r="AG90" s="153" t="s">
        <v>116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60">
        <v>31</v>
      </c>
      <c r="B91" s="161" t="s">
        <v>194</v>
      </c>
      <c r="C91" s="184" t="s">
        <v>195</v>
      </c>
      <c r="D91" s="162" t="s">
        <v>0</v>
      </c>
      <c r="E91" s="179"/>
      <c r="F91" s="164"/>
      <c r="G91" s="163">
        <f>ROUND(E91*F91,2)</f>
        <v>0</v>
      </c>
      <c r="H91" s="164"/>
      <c r="I91" s="163">
        <f>ROUND(E91*H91,2)</f>
        <v>0</v>
      </c>
      <c r="J91" s="164"/>
      <c r="K91" s="163">
        <f>ROUND(E91*J91,2)</f>
        <v>0</v>
      </c>
      <c r="L91" s="163">
        <v>21</v>
      </c>
      <c r="M91" s="163">
        <f>G91*(1+L91/100)</f>
        <v>0</v>
      </c>
      <c r="N91" s="163">
        <v>0</v>
      </c>
      <c r="O91" s="163">
        <f>ROUND(E91*N91,2)</f>
        <v>0</v>
      </c>
      <c r="P91" s="163">
        <v>0</v>
      </c>
      <c r="Q91" s="163">
        <f>ROUND(E91*P91,2)</f>
        <v>0</v>
      </c>
      <c r="R91" s="163" t="s">
        <v>110</v>
      </c>
      <c r="S91" s="163" t="s">
        <v>111</v>
      </c>
      <c r="T91" s="163" t="s">
        <v>111</v>
      </c>
      <c r="U91" s="163">
        <v>0</v>
      </c>
      <c r="V91" s="163">
        <f>ROUND(E91*U91,2)</f>
        <v>0</v>
      </c>
      <c r="W91" s="163"/>
      <c r="X91" s="163" t="s">
        <v>196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197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247" t="s">
        <v>198</v>
      </c>
      <c r="D92" s="248"/>
      <c r="E92" s="248"/>
      <c r="F92" s="248"/>
      <c r="G92" s="248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53"/>
      <c r="Z92" s="153"/>
      <c r="AA92" s="153"/>
      <c r="AB92" s="153"/>
      <c r="AC92" s="153"/>
      <c r="AD92" s="153"/>
      <c r="AE92" s="153"/>
      <c r="AF92" s="153"/>
      <c r="AG92" s="153" t="s">
        <v>115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249"/>
      <c r="D93" s="250"/>
      <c r="E93" s="250"/>
      <c r="F93" s="250"/>
      <c r="G93" s="250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53"/>
      <c r="Z93" s="153"/>
      <c r="AA93" s="153"/>
      <c r="AB93" s="153"/>
      <c r="AC93" s="153"/>
      <c r="AD93" s="153"/>
      <c r="AE93" s="153"/>
      <c r="AF93" s="153"/>
      <c r="AG93" s="153" t="s">
        <v>116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x14ac:dyDescent="0.2">
      <c r="A94" s="166" t="s">
        <v>105</v>
      </c>
      <c r="B94" s="167" t="s">
        <v>65</v>
      </c>
      <c r="C94" s="182" t="s">
        <v>66</v>
      </c>
      <c r="D94" s="168"/>
      <c r="E94" s="169"/>
      <c r="F94" s="170"/>
      <c r="G94" s="170">
        <f>SUMIF(AG95:AG105,"&lt;&gt;NOR",G95:G105)</f>
        <v>0</v>
      </c>
      <c r="H94" s="170"/>
      <c r="I94" s="170">
        <f>SUM(I95:I105)</f>
        <v>0</v>
      </c>
      <c r="J94" s="170"/>
      <c r="K94" s="170">
        <f>SUM(K95:K105)</f>
        <v>0</v>
      </c>
      <c r="L94" s="170"/>
      <c r="M94" s="170">
        <f>SUM(M95:M105)</f>
        <v>0</v>
      </c>
      <c r="N94" s="170"/>
      <c r="O94" s="170">
        <f>SUM(O95:O105)</f>
        <v>2.2200000000000002</v>
      </c>
      <c r="P94" s="170"/>
      <c r="Q94" s="170">
        <f>SUM(Q95:Q105)</f>
        <v>0</v>
      </c>
      <c r="R94" s="170"/>
      <c r="S94" s="170"/>
      <c r="T94" s="171"/>
      <c r="U94" s="165"/>
      <c r="V94" s="165">
        <f>SUM(V95:V105)</f>
        <v>1.3</v>
      </c>
      <c r="W94" s="165"/>
      <c r="X94" s="165"/>
      <c r="AG94" t="s">
        <v>106</v>
      </c>
    </row>
    <row r="95" spans="1:60" ht="22.5" outlineLevel="1" x14ac:dyDescent="0.2">
      <c r="A95" s="172">
        <v>32</v>
      </c>
      <c r="B95" s="173" t="s">
        <v>199</v>
      </c>
      <c r="C95" s="183" t="s">
        <v>200</v>
      </c>
      <c r="D95" s="174" t="s">
        <v>109</v>
      </c>
      <c r="E95" s="175">
        <v>1</v>
      </c>
      <c r="F95" s="176"/>
      <c r="G95" s="177">
        <f>ROUND(E95*F95,2)</f>
        <v>0</v>
      </c>
      <c r="H95" s="176"/>
      <c r="I95" s="177">
        <f>ROUND(E95*H95,2)</f>
        <v>0</v>
      </c>
      <c r="J95" s="176"/>
      <c r="K95" s="177">
        <f>ROUND(E95*J95,2)</f>
        <v>0</v>
      </c>
      <c r="L95" s="177">
        <v>21</v>
      </c>
      <c r="M95" s="177">
        <f>G95*(1+L95/100)</f>
        <v>0</v>
      </c>
      <c r="N95" s="177">
        <v>1.6</v>
      </c>
      <c r="O95" s="177">
        <f>ROUND(E95*N95,2)</f>
        <v>1.6</v>
      </c>
      <c r="P95" s="177">
        <v>0</v>
      </c>
      <c r="Q95" s="177">
        <f>ROUND(E95*P95,2)</f>
        <v>0</v>
      </c>
      <c r="R95" s="177"/>
      <c r="S95" s="177" t="s">
        <v>135</v>
      </c>
      <c r="T95" s="178" t="s">
        <v>141</v>
      </c>
      <c r="U95" s="163">
        <v>0</v>
      </c>
      <c r="V95" s="163">
        <f>ROUND(E95*U95,2)</f>
        <v>0</v>
      </c>
      <c r="W95" s="163"/>
      <c r="X95" s="163" t="s">
        <v>112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113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245"/>
      <c r="D96" s="246"/>
      <c r="E96" s="246"/>
      <c r="F96" s="246"/>
      <c r="G96" s="246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53"/>
      <c r="Z96" s="153"/>
      <c r="AA96" s="153"/>
      <c r="AB96" s="153"/>
      <c r="AC96" s="153"/>
      <c r="AD96" s="153"/>
      <c r="AE96" s="153"/>
      <c r="AF96" s="153"/>
      <c r="AG96" s="153" t="s">
        <v>116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72">
        <v>33</v>
      </c>
      <c r="B97" s="173" t="s">
        <v>201</v>
      </c>
      <c r="C97" s="183" t="s">
        <v>202</v>
      </c>
      <c r="D97" s="174" t="s">
        <v>109</v>
      </c>
      <c r="E97" s="175">
        <v>1</v>
      </c>
      <c r="F97" s="176"/>
      <c r="G97" s="177">
        <f>ROUND(E97*F97,2)</f>
        <v>0</v>
      </c>
      <c r="H97" s="176"/>
      <c r="I97" s="177">
        <f>ROUND(E97*H97,2)</f>
        <v>0</v>
      </c>
      <c r="J97" s="176"/>
      <c r="K97" s="177">
        <f>ROUND(E97*J97,2)</f>
        <v>0</v>
      </c>
      <c r="L97" s="177">
        <v>21</v>
      </c>
      <c r="M97" s="177">
        <f>G97*(1+L97/100)</f>
        <v>0</v>
      </c>
      <c r="N97" s="177">
        <v>6.8000000000000005E-2</v>
      </c>
      <c r="O97" s="177">
        <f>ROUND(E97*N97,2)</f>
        <v>7.0000000000000007E-2</v>
      </c>
      <c r="P97" s="177">
        <v>0</v>
      </c>
      <c r="Q97" s="177">
        <f>ROUND(E97*P97,2)</f>
        <v>0</v>
      </c>
      <c r="R97" s="177"/>
      <c r="S97" s="177" t="s">
        <v>135</v>
      </c>
      <c r="T97" s="178" t="s">
        <v>141</v>
      </c>
      <c r="U97" s="163">
        <v>0</v>
      </c>
      <c r="V97" s="163">
        <f>ROUND(E97*U97,2)</f>
        <v>0</v>
      </c>
      <c r="W97" s="163"/>
      <c r="X97" s="163" t="s">
        <v>112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113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245"/>
      <c r="D98" s="246"/>
      <c r="E98" s="246"/>
      <c r="F98" s="246"/>
      <c r="G98" s="246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53"/>
      <c r="Z98" s="153"/>
      <c r="AA98" s="153"/>
      <c r="AB98" s="153"/>
      <c r="AC98" s="153"/>
      <c r="AD98" s="153"/>
      <c r="AE98" s="153"/>
      <c r="AF98" s="153"/>
      <c r="AG98" s="153" t="s">
        <v>116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72">
        <v>34</v>
      </c>
      <c r="B99" s="173" t="s">
        <v>203</v>
      </c>
      <c r="C99" s="183" t="s">
        <v>204</v>
      </c>
      <c r="D99" s="174" t="s">
        <v>109</v>
      </c>
      <c r="E99" s="175">
        <v>1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7">
        <v>8.7999999999999995E-2</v>
      </c>
      <c r="O99" s="177">
        <f>ROUND(E99*N99,2)</f>
        <v>0.09</v>
      </c>
      <c r="P99" s="177">
        <v>0</v>
      </c>
      <c r="Q99" s="177">
        <f>ROUND(E99*P99,2)</f>
        <v>0</v>
      </c>
      <c r="R99" s="177"/>
      <c r="S99" s="177" t="s">
        <v>135</v>
      </c>
      <c r="T99" s="178" t="s">
        <v>141</v>
      </c>
      <c r="U99" s="163">
        <v>0</v>
      </c>
      <c r="V99" s="163">
        <f>ROUND(E99*U99,2)</f>
        <v>0</v>
      </c>
      <c r="W99" s="163"/>
      <c r="X99" s="163" t="s">
        <v>112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113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245"/>
      <c r="D100" s="246"/>
      <c r="E100" s="246"/>
      <c r="F100" s="246"/>
      <c r="G100" s="246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116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ht="22.5" outlineLevel="1" x14ac:dyDescent="0.2">
      <c r="A101" s="172">
        <v>35</v>
      </c>
      <c r="B101" s="173" t="s">
        <v>205</v>
      </c>
      <c r="C101" s="183" t="s">
        <v>206</v>
      </c>
      <c r="D101" s="174" t="s">
        <v>109</v>
      </c>
      <c r="E101" s="175">
        <v>1</v>
      </c>
      <c r="F101" s="176"/>
      <c r="G101" s="177">
        <f>ROUND(E101*F101,2)</f>
        <v>0</v>
      </c>
      <c r="H101" s="176"/>
      <c r="I101" s="177">
        <f>ROUND(E101*H101,2)</f>
        <v>0</v>
      </c>
      <c r="J101" s="176"/>
      <c r="K101" s="177">
        <f>ROUND(E101*J101,2)</f>
        <v>0</v>
      </c>
      <c r="L101" s="177">
        <v>21</v>
      </c>
      <c r="M101" s="177">
        <f>G101*(1+L101/100)</f>
        <v>0</v>
      </c>
      <c r="N101" s="177">
        <v>0.45743</v>
      </c>
      <c r="O101" s="177">
        <f>ROUND(E101*N101,2)</f>
        <v>0.46</v>
      </c>
      <c r="P101" s="177">
        <v>0</v>
      </c>
      <c r="Q101" s="177">
        <f>ROUND(E101*P101,2)</f>
        <v>0</v>
      </c>
      <c r="R101" s="177"/>
      <c r="S101" s="177" t="s">
        <v>135</v>
      </c>
      <c r="T101" s="178" t="s">
        <v>111</v>
      </c>
      <c r="U101" s="163">
        <v>1.302</v>
      </c>
      <c r="V101" s="163">
        <f>ROUND(E101*U101,2)</f>
        <v>1.3</v>
      </c>
      <c r="W101" s="163"/>
      <c r="X101" s="163" t="s">
        <v>112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113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60"/>
      <c r="B102" s="161"/>
      <c r="C102" s="245"/>
      <c r="D102" s="246"/>
      <c r="E102" s="246"/>
      <c r="F102" s="246"/>
      <c r="G102" s="246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116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>
        <v>36</v>
      </c>
      <c r="B103" s="161" t="s">
        <v>194</v>
      </c>
      <c r="C103" s="184" t="s">
        <v>195</v>
      </c>
      <c r="D103" s="162" t="s">
        <v>0</v>
      </c>
      <c r="E103" s="179"/>
      <c r="F103" s="164"/>
      <c r="G103" s="163">
        <f>ROUND(E103*F103,2)</f>
        <v>0</v>
      </c>
      <c r="H103" s="164"/>
      <c r="I103" s="163">
        <f>ROUND(E103*H103,2)</f>
        <v>0</v>
      </c>
      <c r="J103" s="164"/>
      <c r="K103" s="163">
        <f>ROUND(E103*J103,2)</f>
        <v>0</v>
      </c>
      <c r="L103" s="163">
        <v>21</v>
      </c>
      <c r="M103" s="163">
        <f>G103*(1+L103/100)</f>
        <v>0</v>
      </c>
      <c r="N103" s="163">
        <v>0</v>
      </c>
      <c r="O103" s="163">
        <f>ROUND(E103*N103,2)</f>
        <v>0</v>
      </c>
      <c r="P103" s="163">
        <v>0</v>
      </c>
      <c r="Q103" s="163">
        <f>ROUND(E103*P103,2)</f>
        <v>0</v>
      </c>
      <c r="R103" s="163" t="s">
        <v>110</v>
      </c>
      <c r="S103" s="163" t="s">
        <v>111</v>
      </c>
      <c r="T103" s="163" t="s">
        <v>111</v>
      </c>
      <c r="U103" s="163">
        <v>0</v>
      </c>
      <c r="V103" s="163">
        <f>ROUND(E103*U103,2)</f>
        <v>0</v>
      </c>
      <c r="W103" s="163"/>
      <c r="X103" s="163" t="s">
        <v>196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197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247" t="s">
        <v>198</v>
      </c>
      <c r="D104" s="248"/>
      <c r="E104" s="248"/>
      <c r="F104" s="248"/>
      <c r="G104" s="248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115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249"/>
      <c r="D105" s="250"/>
      <c r="E105" s="250"/>
      <c r="F105" s="250"/>
      <c r="G105" s="250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116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x14ac:dyDescent="0.2">
      <c r="A106" s="166" t="s">
        <v>105</v>
      </c>
      <c r="B106" s="167" t="s">
        <v>67</v>
      </c>
      <c r="C106" s="182" t="s">
        <v>68</v>
      </c>
      <c r="D106" s="168"/>
      <c r="E106" s="169"/>
      <c r="F106" s="170"/>
      <c r="G106" s="170">
        <f>SUMIF(AG107:AG126,"&lt;&gt;NOR",G107:G126)</f>
        <v>0</v>
      </c>
      <c r="H106" s="170"/>
      <c r="I106" s="170">
        <f>SUM(I107:I126)</f>
        <v>0</v>
      </c>
      <c r="J106" s="170"/>
      <c r="K106" s="170">
        <f>SUM(K107:K126)</f>
        <v>0</v>
      </c>
      <c r="L106" s="170"/>
      <c r="M106" s="170">
        <f>SUM(M107:M126)</f>
        <v>0</v>
      </c>
      <c r="N106" s="170"/>
      <c r="O106" s="170">
        <f>SUM(O107:O126)</f>
        <v>0.84</v>
      </c>
      <c r="P106" s="170"/>
      <c r="Q106" s="170">
        <f>SUM(Q107:Q126)</f>
        <v>0</v>
      </c>
      <c r="R106" s="170"/>
      <c r="S106" s="170"/>
      <c r="T106" s="171"/>
      <c r="U106" s="165"/>
      <c r="V106" s="165">
        <f>SUM(V107:V126)</f>
        <v>24.68</v>
      </c>
      <c r="W106" s="165"/>
      <c r="X106" s="165"/>
      <c r="AG106" t="s">
        <v>106</v>
      </c>
    </row>
    <row r="107" spans="1:60" ht="22.5" outlineLevel="1" x14ac:dyDescent="0.2">
      <c r="A107" s="172">
        <v>37</v>
      </c>
      <c r="B107" s="173" t="s">
        <v>207</v>
      </c>
      <c r="C107" s="183" t="s">
        <v>208</v>
      </c>
      <c r="D107" s="174" t="s">
        <v>147</v>
      </c>
      <c r="E107" s="175">
        <v>2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7">
        <v>1.421E-2</v>
      </c>
      <c r="O107" s="177">
        <f>ROUND(E107*N107,2)</f>
        <v>0.03</v>
      </c>
      <c r="P107" s="177">
        <v>0</v>
      </c>
      <c r="Q107" s="177">
        <f>ROUND(E107*P107,2)</f>
        <v>0</v>
      </c>
      <c r="R107" s="177"/>
      <c r="S107" s="177" t="s">
        <v>135</v>
      </c>
      <c r="T107" s="178" t="s">
        <v>141</v>
      </c>
      <c r="U107" s="163">
        <v>1.1890000000000001</v>
      </c>
      <c r="V107" s="163">
        <f>ROUND(E107*U107,2)</f>
        <v>2.38</v>
      </c>
      <c r="W107" s="163"/>
      <c r="X107" s="163" t="s">
        <v>112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113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245"/>
      <c r="D108" s="246"/>
      <c r="E108" s="246"/>
      <c r="F108" s="246"/>
      <c r="G108" s="246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116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72">
        <v>38</v>
      </c>
      <c r="B109" s="173" t="s">
        <v>209</v>
      </c>
      <c r="C109" s="183" t="s">
        <v>210</v>
      </c>
      <c r="D109" s="174" t="s">
        <v>147</v>
      </c>
      <c r="E109" s="175">
        <v>2</v>
      </c>
      <c r="F109" s="176"/>
      <c r="G109" s="177">
        <f>ROUND(E109*F109,2)</f>
        <v>0</v>
      </c>
      <c r="H109" s="176"/>
      <c r="I109" s="177">
        <f>ROUND(E109*H109,2)</f>
        <v>0</v>
      </c>
      <c r="J109" s="176"/>
      <c r="K109" s="177">
        <f>ROUND(E109*J109,2)</f>
        <v>0</v>
      </c>
      <c r="L109" s="177">
        <v>21</v>
      </c>
      <c r="M109" s="177">
        <f>G109*(1+L109/100)</f>
        <v>0</v>
      </c>
      <c r="N109" s="177">
        <v>0</v>
      </c>
      <c r="O109" s="177">
        <f>ROUND(E109*N109,2)</f>
        <v>0</v>
      </c>
      <c r="P109" s="177">
        <v>0</v>
      </c>
      <c r="Q109" s="177">
        <f>ROUND(E109*P109,2)</f>
        <v>0</v>
      </c>
      <c r="R109" s="177"/>
      <c r="S109" s="177" t="s">
        <v>135</v>
      </c>
      <c r="T109" s="178" t="s">
        <v>141</v>
      </c>
      <c r="U109" s="163">
        <v>0</v>
      </c>
      <c r="V109" s="163">
        <f>ROUND(E109*U109,2)</f>
        <v>0</v>
      </c>
      <c r="W109" s="163"/>
      <c r="X109" s="163" t="s">
        <v>112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113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60"/>
      <c r="B110" s="161"/>
      <c r="C110" s="245"/>
      <c r="D110" s="246"/>
      <c r="E110" s="246"/>
      <c r="F110" s="246"/>
      <c r="G110" s="246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116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72">
        <v>39</v>
      </c>
      <c r="B111" s="173" t="s">
        <v>211</v>
      </c>
      <c r="C111" s="183" t="s">
        <v>212</v>
      </c>
      <c r="D111" s="174" t="s">
        <v>147</v>
      </c>
      <c r="E111" s="175">
        <v>3</v>
      </c>
      <c r="F111" s="176"/>
      <c r="G111" s="177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77">
        <v>1.7010000000000001E-2</v>
      </c>
      <c r="O111" s="177">
        <f>ROUND(E111*N111,2)</f>
        <v>0.05</v>
      </c>
      <c r="P111" s="177">
        <v>0</v>
      </c>
      <c r="Q111" s="177">
        <f>ROUND(E111*P111,2)</f>
        <v>0</v>
      </c>
      <c r="R111" s="177"/>
      <c r="S111" s="177" t="s">
        <v>135</v>
      </c>
      <c r="T111" s="178" t="s">
        <v>141</v>
      </c>
      <c r="U111" s="163">
        <v>1.2529999999999999</v>
      </c>
      <c r="V111" s="163">
        <f>ROUND(E111*U111,2)</f>
        <v>3.76</v>
      </c>
      <c r="W111" s="163"/>
      <c r="X111" s="163" t="s">
        <v>112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113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245"/>
      <c r="D112" s="246"/>
      <c r="E112" s="246"/>
      <c r="F112" s="246"/>
      <c r="G112" s="246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116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2.5" outlineLevel="1" x14ac:dyDescent="0.2">
      <c r="A113" s="172">
        <v>40</v>
      </c>
      <c r="B113" s="173" t="s">
        <v>213</v>
      </c>
      <c r="C113" s="183" t="s">
        <v>210</v>
      </c>
      <c r="D113" s="174" t="s">
        <v>147</v>
      </c>
      <c r="E113" s="175">
        <v>3</v>
      </c>
      <c r="F113" s="176"/>
      <c r="G113" s="177">
        <f>ROUND(E113*F113,2)</f>
        <v>0</v>
      </c>
      <c r="H113" s="176"/>
      <c r="I113" s="177">
        <f>ROUND(E113*H113,2)</f>
        <v>0</v>
      </c>
      <c r="J113" s="176"/>
      <c r="K113" s="177">
        <f>ROUND(E113*J113,2)</f>
        <v>0</v>
      </c>
      <c r="L113" s="177">
        <v>21</v>
      </c>
      <c r="M113" s="177">
        <f>G113*(1+L113/100)</f>
        <v>0</v>
      </c>
      <c r="N113" s="177">
        <v>0</v>
      </c>
      <c r="O113" s="177">
        <f>ROUND(E113*N113,2)</f>
        <v>0</v>
      </c>
      <c r="P113" s="177">
        <v>0</v>
      </c>
      <c r="Q113" s="177">
        <f>ROUND(E113*P113,2)</f>
        <v>0</v>
      </c>
      <c r="R113" s="177"/>
      <c r="S113" s="177" t="s">
        <v>135</v>
      </c>
      <c r="T113" s="178" t="s">
        <v>141</v>
      </c>
      <c r="U113" s="163">
        <v>0</v>
      </c>
      <c r="V113" s="163">
        <f>ROUND(E113*U113,2)</f>
        <v>0</v>
      </c>
      <c r="W113" s="163"/>
      <c r="X113" s="163" t="s">
        <v>112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113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60"/>
      <c r="B114" s="161"/>
      <c r="C114" s="245"/>
      <c r="D114" s="246"/>
      <c r="E114" s="246"/>
      <c r="F114" s="246"/>
      <c r="G114" s="246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116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72">
        <v>41</v>
      </c>
      <c r="B115" s="173" t="s">
        <v>214</v>
      </c>
      <c r="C115" s="183" t="s">
        <v>215</v>
      </c>
      <c r="D115" s="174" t="s">
        <v>147</v>
      </c>
      <c r="E115" s="175">
        <v>2</v>
      </c>
      <c r="F115" s="176"/>
      <c r="G115" s="177">
        <f>ROUND(E115*F115,2)</f>
        <v>0</v>
      </c>
      <c r="H115" s="176"/>
      <c r="I115" s="177">
        <f>ROUND(E115*H115,2)</f>
        <v>0</v>
      </c>
      <c r="J115" s="176"/>
      <c r="K115" s="177">
        <f>ROUND(E115*J115,2)</f>
        <v>0</v>
      </c>
      <c r="L115" s="177">
        <v>21</v>
      </c>
      <c r="M115" s="177">
        <f>G115*(1+L115/100)</f>
        <v>0</v>
      </c>
      <c r="N115" s="177">
        <v>8.9999999999999993E-3</v>
      </c>
      <c r="O115" s="177">
        <f>ROUND(E115*N115,2)</f>
        <v>0.02</v>
      </c>
      <c r="P115" s="177">
        <v>0</v>
      </c>
      <c r="Q115" s="177">
        <f>ROUND(E115*P115,2)</f>
        <v>0</v>
      </c>
      <c r="R115" s="177"/>
      <c r="S115" s="177" t="s">
        <v>135</v>
      </c>
      <c r="T115" s="178" t="s">
        <v>111</v>
      </c>
      <c r="U115" s="163">
        <v>1.1890000000000001</v>
      </c>
      <c r="V115" s="163">
        <f>ROUND(E115*U115,2)</f>
        <v>2.38</v>
      </c>
      <c r="W115" s="163"/>
      <c r="X115" s="163" t="s">
        <v>112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113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245"/>
      <c r="D116" s="246"/>
      <c r="E116" s="246"/>
      <c r="F116" s="246"/>
      <c r="G116" s="246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116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33.75" outlineLevel="1" x14ac:dyDescent="0.2">
      <c r="A117" s="172">
        <v>42</v>
      </c>
      <c r="B117" s="173" t="s">
        <v>216</v>
      </c>
      <c r="C117" s="183" t="s">
        <v>217</v>
      </c>
      <c r="D117" s="174" t="s">
        <v>147</v>
      </c>
      <c r="E117" s="175">
        <v>6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7">
        <v>2.1340000000000001E-2</v>
      </c>
      <c r="O117" s="177">
        <f>ROUND(E117*N117,2)</f>
        <v>0.13</v>
      </c>
      <c r="P117" s="177">
        <v>0</v>
      </c>
      <c r="Q117" s="177">
        <f>ROUND(E117*P117,2)</f>
        <v>0</v>
      </c>
      <c r="R117" s="177"/>
      <c r="S117" s="177" t="s">
        <v>135</v>
      </c>
      <c r="T117" s="178" t="s">
        <v>111</v>
      </c>
      <c r="U117" s="163">
        <v>0.97299999999999998</v>
      </c>
      <c r="V117" s="163">
        <f>ROUND(E117*U117,2)</f>
        <v>5.84</v>
      </c>
      <c r="W117" s="163"/>
      <c r="X117" s="163" t="s">
        <v>112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113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245"/>
      <c r="D118" s="246"/>
      <c r="E118" s="246"/>
      <c r="F118" s="246"/>
      <c r="G118" s="246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116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72">
        <v>43</v>
      </c>
      <c r="B119" s="173" t="s">
        <v>218</v>
      </c>
      <c r="C119" s="183" t="s">
        <v>219</v>
      </c>
      <c r="D119" s="174" t="s">
        <v>147</v>
      </c>
      <c r="E119" s="175">
        <v>1</v>
      </c>
      <c r="F119" s="176"/>
      <c r="G119" s="177">
        <f>ROUND(E119*F119,2)</f>
        <v>0</v>
      </c>
      <c r="H119" s="176"/>
      <c r="I119" s="177">
        <f>ROUND(E119*H119,2)</f>
        <v>0</v>
      </c>
      <c r="J119" s="176"/>
      <c r="K119" s="177">
        <f>ROUND(E119*J119,2)</f>
        <v>0</v>
      </c>
      <c r="L119" s="177">
        <v>21</v>
      </c>
      <c r="M119" s="177">
        <f>G119*(1+L119/100)</f>
        <v>0</v>
      </c>
      <c r="N119" s="177">
        <v>1.9E-2</v>
      </c>
      <c r="O119" s="177">
        <f>ROUND(E119*N119,2)</f>
        <v>0.02</v>
      </c>
      <c r="P119" s="177">
        <v>0</v>
      </c>
      <c r="Q119" s="177">
        <f>ROUND(E119*P119,2)</f>
        <v>0</v>
      </c>
      <c r="R119" s="177"/>
      <c r="S119" s="177" t="s">
        <v>135</v>
      </c>
      <c r="T119" s="178" t="s">
        <v>111</v>
      </c>
      <c r="U119" s="163">
        <v>0.97299999999999998</v>
      </c>
      <c r="V119" s="163">
        <f>ROUND(E119*U119,2)</f>
        <v>0.97</v>
      </c>
      <c r="W119" s="163"/>
      <c r="X119" s="163" t="s">
        <v>112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113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245"/>
      <c r="D120" s="246"/>
      <c r="E120" s="246"/>
      <c r="F120" s="246"/>
      <c r="G120" s="246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116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2.5" outlineLevel="1" x14ac:dyDescent="0.2">
      <c r="A121" s="172">
        <v>44</v>
      </c>
      <c r="B121" s="173" t="s">
        <v>220</v>
      </c>
      <c r="C121" s="183" t="s">
        <v>221</v>
      </c>
      <c r="D121" s="174" t="s">
        <v>109</v>
      </c>
      <c r="E121" s="175">
        <v>6</v>
      </c>
      <c r="F121" s="176"/>
      <c r="G121" s="177">
        <f>ROUND(E121*F121,2)</f>
        <v>0</v>
      </c>
      <c r="H121" s="176"/>
      <c r="I121" s="177">
        <f>ROUND(E121*H121,2)</f>
        <v>0</v>
      </c>
      <c r="J121" s="176"/>
      <c r="K121" s="177">
        <f>ROUND(E121*J121,2)</f>
        <v>0</v>
      </c>
      <c r="L121" s="177">
        <v>21</v>
      </c>
      <c r="M121" s="177">
        <f>G121*(1+L121/100)</f>
        <v>0</v>
      </c>
      <c r="N121" s="177">
        <v>9.7930000000000003E-2</v>
      </c>
      <c r="O121" s="177">
        <f>ROUND(E121*N121,2)</f>
        <v>0.59</v>
      </c>
      <c r="P121" s="177">
        <v>0</v>
      </c>
      <c r="Q121" s="177">
        <f>ROUND(E121*P121,2)</f>
        <v>0</v>
      </c>
      <c r="R121" s="177"/>
      <c r="S121" s="177" t="s">
        <v>135</v>
      </c>
      <c r="T121" s="178" t="s">
        <v>141</v>
      </c>
      <c r="U121" s="163">
        <v>1.5580000000000001</v>
      </c>
      <c r="V121" s="163">
        <f>ROUND(E121*U121,2)</f>
        <v>9.35</v>
      </c>
      <c r="W121" s="163"/>
      <c r="X121" s="163" t="s">
        <v>112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113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ht="33.75" outlineLevel="1" x14ac:dyDescent="0.2">
      <c r="A122" s="160"/>
      <c r="B122" s="161"/>
      <c r="C122" s="251" t="s">
        <v>222</v>
      </c>
      <c r="D122" s="252"/>
      <c r="E122" s="252"/>
      <c r="F122" s="252"/>
      <c r="G122" s="252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124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80" t="str">
        <f>C122</f>
        <v>Sprchový žlab s EPS tělesem s nerezovým rámem a krytem např.HL531 nebo rovnocenný. Sprchový žlab  s ležatým odtokem DN50, samonosný prvek z EPC - rozměr 1200x200x79mm s centricky umístěným odtokovým žlabem, se zápachovou uzávěrkou pro suchý stav, s nerezovým rámem (vnější rozměr 498x68x13mm) a nerezovým krytem Standard 480x50mm.</v>
      </c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249"/>
      <c r="D123" s="250"/>
      <c r="E123" s="250"/>
      <c r="F123" s="250"/>
      <c r="G123" s="250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116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>
        <v>45</v>
      </c>
      <c r="B124" s="161" t="s">
        <v>194</v>
      </c>
      <c r="C124" s="184" t="s">
        <v>195</v>
      </c>
      <c r="D124" s="162" t="s">
        <v>0</v>
      </c>
      <c r="E124" s="179"/>
      <c r="F124" s="164"/>
      <c r="G124" s="163">
        <f>ROUND(E124*F124,2)</f>
        <v>0</v>
      </c>
      <c r="H124" s="164"/>
      <c r="I124" s="163">
        <f>ROUND(E124*H124,2)</f>
        <v>0</v>
      </c>
      <c r="J124" s="164"/>
      <c r="K124" s="163">
        <f>ROUND(E124*J124,2)</f>
        <v>0</v>
      </c>
      <c r="L124" s="163">
        <v>21</v>
      </c>
      <c r="M124" s="163">
        <f>G124*(1+L124/100)</f>
        <v>0</v>
      </c>
      <c r="N124" s="163">
        <v>0</v>
      </c>
      <c r="O124" s="163">
        <f>ROUND(E124*N124,2)</f>
        <v>0</v>
      </c>
      <c r="P124" s="163">
        <v>0</v>
      </c>
      <c r="Q124" s="163">
        <f>ROUND(E124*P124,2)</f>
        <v>0</v>
      </c>
      <c r="R124" s="163" t="s">
        <v>110</v>
      </c>
      <c r="S124" s="163" t="s">
        <v>111</v>
      </c>
      <c r="T124" s="163" t="s">
        <v>111</v>
      </c>
      <c r="U124" s="163">
        <v>0</v>
      </c>
      <c r="V124" s="163">
        <f>ROUND(E124*U124,2)</f>
        <v>0</v>
      </c>
      <c r="W124" s="163"/>
      <c r="X124" s="163" t="s">
        <v>196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197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247" t="s">
        <v>198</v>
      </c>
      <c r="D125" s="248"/>
      <c r="E125" s="248"/>
      <c r="F125" s="248"/>
      <c r="G125" s="248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115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249"/>
      <c r="D126" s="250"/>
      <c r="E126" s="250"/>
      <c r="F126" s="250"/>
      <c r="G126" s="250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116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x14ac:dyDescent="0.2">
      <c r="A127" s="166" t="s">
        <v>105</v>
      </c>
      <c r="B127" s="167" t="s">
        <v>69</v>
      </c>
      <c r="C127" s="182" t="s">
        <v>70</v>
      </c>
      <c r="D127" s="168"/>
      <c r="E127" s="169"/>
      <c r="F127" s="170"/>
      <c r="G127" s="170">
        <f>SUMIF(AG128:AG159,"&lt;&gt;NOR",G128:G159)</f>
        <v>0</v>
      </c>
      <c r="H127" s="170"/>
      <c r="I127" s="170">
        <f>SUM(I128:I159)</f>
        <v>0</v>
      </c>
      <c r="J127" s="170"/>
      <c r="K127" s="170">
        <f>SUM(K128:K159)</f>
        <v>0</v>
      </c>
      <c r="L127" s="170"/>
      <c r="M127" s="170">
        <f>SUM(M128:M159)</f>
        <v>0</v>
      </c>
      <c r="N127" s="170"/>
      <c r="O127" s="170">
        <f>SUM(O128:O159)</f>
        <v>0.24000000000000002</v>
      </c>
      <c r="P127" s="170"/>
      <c r="Q127" s="170">
        <f>SUM(Q128:Q159)</f>
        <v>0</v>
      </c>
      <c r="R127" s="170"/>
      <c r="S127" s="170"/>
      <c r="T127" s="171"/>
      <c r="U127" s="165"/>
      <c r="V127" s="165">
        <f>SUM(V128:V159)</f>
        <v>71.75</v>
      </c>
      <c r="W127" s="165"/>
      <c r="X127" s="165"/>
      <c r="AG127" t="s">
        <v>106</v>
      </c>
    </row>
    <row r="128" spans="1:60" outlineLevel="1" x14ac:dyDescent="0.2">
      <c r="A128" s="172">
        <v>46</v>
      </c>
      <c r="B128" s="173" t="s">
        <v>128</v>
      </c>
      <c r="C128" s="183" t="s">
        <v>129</v>
      </c>
      <c r="D128" s="174" t="s">
        <v>130</v>
      </c>
      <c r="E128" s="175">
        <v>62</v>
      </c>
      <c r="F128" s="176"/>
      <c r="G128" s="177">
        <f>ROUND(E128*F128,2)</f>
        <v>0</v>
      </c>
      <c r="H128" s="176"/>
      <c r="I128" s="177">
        <f>ROUND(E128*H128,2)</f>
        <v>0</v>
      </c>
      <c r="J128" s="176"/>
      <c r="K128" s="177">
        <f>ROUND(E128*J128,2)</f>
        <v>0</v>
      </c>
      <c r="L128" s="177">
        <v>21</v>
      </c>
      <c r="M128" s="177">
        <f>G128*(1+L128/100)</f>
        <v>0</v>
      </c>
      <c r="N128" s="177">
        <v>0</v>
      </c>
      <c r="O128" s="177">
        <f>ROUND(E128*N128,2)</f>
        <v>0</v>
      </c>
      <c r="P128" s="177">
        <v>0</v>
      </c>
      <c r="Q128" s="177">
        <f>ROUND(E128*P128,2)</f>
        <v>0</v>
      </c>
      <c r="R128" s="177" t="s">
        <v>110</v>
      </c>
      <c r="S128" s="177" t="s">
        <v>111</v>
      </c>
      <c r="T128" s="178" t="s">
        <v>111</v>
      </c>
      <c r="U128" s="163">
        <v>4.8000000000000001E-2</v>
      </c>
      <c r="V128" s="163">
        <f>ROUND(E128*U128,2)</f>
        <v>2.98</v>
      </c>
      <c r="W128" s="163"/>
      <c r="X128" s="163" t="s">
        <v>112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113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/>
      <c r="B129" s="161"/>
      <c r="C129" s="245"/>
      <c r="D129" s="246"/>
      <c r="E129" s="246"/>
      <c r="F129" s="246"/>
      <c r="G129" s="246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116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72">
        <v>47</v>
      </c>
      <c r="B130" s="173" t="s">
        <v>223</v>
      </c>
      <c r="C130" s="183" t="s">
        <v>224</v>
      </c>
      <c r="D130" s="174" t="s">
        <v>109</v>
      </c>
      <c r="E130" s="175">
        <v>6</v>
      </c>
      <c r="F130" s="176"/>
      <c r="G130" s="177">
        <f>ROUND(E130*F130,2)</f>
        <v>0</v>
      </c>
      <c r="H130" s="176"/>
      <c r="I130" s="177">
        <f>ROUND(E130*H130,2)</f>
        <v>0</v>
      </c>
      <c r="J130" s="176"/>
      <c r="K130" s="177">
        <f>ROUND(E130*J130,2)</f>
        <v>0</v>
      </c>
      <c r="L130" s="177">
        <v>21</v>
      </c>
      <c r="M130" s="177">
        <f>G130*(1+L130/100)</f>
        <v>0</v>
      </c>
      <c r="N130" s="177">
        <v>5.0000000000000002E-5</v>
      </c>
      <c r="O130" s="177">
        <f>ROUND(E130*N130,2)</f>
        <v>0</v>
      </c>
      <c r="P130" s="177">
        <v>0</v>
      </c>
      <c r="Q130" s="177">
        <f>ROUND(E130*P130,2)</f>
        <v>0</v>
      </c>
      <c r="R130" s="177"/>
      <c r="S130" s="177" t="s">
        <v>135</v>
      </c>
      <c r="T130" s="178" t="s">
        <v>111</v>
      </c>
      <c r="U130" s="163">
        <v>0.5</v>
      </c>
      <c r="V130" s="163">
        <f>ROUND(E130*U130,2)</f>
        <v>3</v>
      </c>
      <c r="W130" s="163"/>
      <c r="X130" s="163" t="s">
        <v>112</v>
      </c>
      <c r="Y130" s="153"/>
      <c r="Z130" s="153"/>
      <c r="AA130" s="153"/>
      <c r="AB130" s="153"/>
      <c r="AC130" s="153"/>
      <c r="AD130" s="153"/>
      <c r="AE130" s="153"/>
      <c r="AF130" s="153"/>
      <c r="AG130" s="153" t="s">
        <v>113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ht="22.5" outlineLevel="1" x14ac:dyDescent="0.2">
      <c r="A131" s="160"/>
      <c r="B131" s="161"/>
      <c r="C131" s="251" t="s">
        <v>225</v>
      </c>
      <c r="D131" s="252"/>
      <c r="E131" s="252"/>
      <c r="F131" s="252"/>
      <c r="G131" s="252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124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80" t="str">
        <f>C131</f>
        <v>Protipožární manžeta např. HILTI CP 643N nebo rovnocenný pro těsnění prostupů plastového potrubí v požárně dělících konstrukcích (dle PBŘ) DN75</v>
      </c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249"/>
      <c r="D132" s="250"/>
      <c r="E132" s="250"/>
      <c r="F132" s="250"/>
      <c r="G132" s="250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116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72">
        <v>48</v>
      </c>
      <c r="B133" s="173" t="s">
        <v>226</v>
      </c>
      <c r="C133" s="183" t="s">
        <v>227</v>
      </c>
      <c r="D133" s="174" t="s">
        <v>109</v>
      </c>
      <c r="E133" s="175">
        <v>3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7">
        <v>3.2000000000000002E-3</v>
      </c>
      <c r="O133" s="177">
        <f>ROUND(E133*N133,2)</f>
        <v>0.01</v>
      </c>
      <c r="P133" s="177">
        <v>0</v>
      </c>
      <c r="Q133" s="177">
        <f>ROUND(E133*P133,2)</f>
        <v>0</v>
      </c>
      <c r="R133" s="177"/>
      <c r="S133" s="177" t="s">
        <v>135</v>
      </c>
      <c r="T133" s="178" t="s">
        <v>141</v>
      </c>
      <c r="U133" s="163">
        <v>0.66</v>
      </c>
      <c r="V133" s="163">
        <f>ROUND(E133*U133,2)</f>
        <v>1.98</v>
      </c>
      <c r="W133" s="163"/>
      <c r="X133" s="163" t="s">
        <v>112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113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60"/>
      <c r="B134" s="161"/>
      <c r="C134" s="251" t="s">
        <v>228</v>
      </c>
      <c r="D134" s="252"/>
      <c r="E134" s="252"/>
      <c r="F134" s="252"/>
      <c r="G134" s="252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124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80" t="str">
        <f>C134</f>
        <v>Střešní vtok např. Sison XL 75 H PVC nebo rovnocenný pro podtlakovou kanalizaci pro fólie (včetně topného kabelu 230V/11,2W)</v>
      </c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249"/>
      <c r="D135" s="250"/>
      <c r="E135" s="250"/>
      <c r="F135" s="250"/>
      <c r="G135" s="250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116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72">
        <v>49</v>
      </c>
      <c r="B136" s="173" t="s">
        <v>229</v>
      </c>
      <c r="C136" s="183" t="s">
        <v>230</v>
      </c>
      <c r="D136" s="174" t="s">
        <v>147</v>
      </c>
      <c r="E136" s="175">
        <v>3</v>
      </c>
      <c r="F136" s="176"/>
      <c r="G136" s="177">
        <f>ROUND(E136*F136,2)</f>
        <v>0</v>
      </c>
      <c r="H136" s="176"/>
      <c r="I136" s="177">
        <f>ROUND(E136*H136,2)</f>
        <v>0</v>
      </c>
      <c r="J136" s="176"/>
      <c r="K136" s="177">
        <f>ROUND(E136*J136,2)</f>
        <v>0</v>
      </c>
      <c r="L136" s="177">
        <v>21</v>
      </c>
      <c r="M136" s="177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7"/>
      <c r="S136" s="177" t="s">
        <v>135</v>
      </c>
      <c r="T136" s="178" t="s">
        <v>141</v>
      </c>
      <c r="U136" s="163">
        <v>0</v>
      </c>
      <c r="V136" s="163">
        <f>ROUND(E136*U136,2)</f>
        <v>0</v>
      </c>
      <c r="W136" s="163"/>
      <c r="X136" s="163" t="s">
        <v>112</v>
      </c>
      <c r="Y136" s="153"/>
      <c r="Z136" s="153"/>
      <c r="AA136" s="153"/>
      <c r="AB136" s="153"/>
      <c r="AC136" s="153"/>
      <c r="AD136" s="153"/>
      <c r="AE136" s="153"/>
      <c r="AF136" s="153"/>
      <c r="AG136" s="153" t="s">
        <v>113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60"/>
      <c r="B137" s="161"/>
      <c r="C137" s="245"/>
      <c r="D137" s="246"/>
      <c r="E137" s="246"/>
      <c r="F137" s="246"/>
      <c r="G137" s="246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116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72">
        <v>50</v>
      </c>
      <c r="B138" s="173" t="s">
        <v>231</v>
      </c>
      <c r="C138" s="183" t="s">
        <v>232</v>
      </c>
      <c r="D138" s="174" t="s">
        <v>233</v>
      </c>
      <c r="E138" s="175">
        <v>1</v>
      </c>
      <c r="F138" s="176"/>
      <c r="G138" s="177">
        <f>ROUND(E138*F138,2)</f>
        <v>0</v>
      </c>
      <c r="H138" s="176"/>
      <c r="I138" s="177">
        <f>ROUND(E138*H138,2)</f>
        <v>0</v>
      </c>
      <c r="J138" s="176"/>
      <c r="K138" s="177">
        <f>ROUND(E138*J138,2)</f>
        <v>0</v>
      </c>
      <c r="L138" s="177">
        <v>21</v>
      </c>
      <c r="M138" s="177">
        <f>G138*(1+L138/100)</f>
        <v>0</v>
      </c>
      <c r="N138" s="177">
        <v>0</v>
      </c>
      <c r="O138" s="177">
        <f>ROUND(E138*N138,2)</f>
        <v>0</v>
      </c>
      <c r="P138" s="177">
        <v>0</v>
      </c>
      <c r="Q138" s="177">
        <f>ROUND(E138*P138,2)</f>
        <v>0</v>
      </c>
      <c r="R138" s="177"/>
      <c r="S138" s="177" t="s">
        <v>135</v>
      </c>
      <c r="T138" s="178" t="s">
        <v>141</v>
      </c>
      <c r="U138" s="163">
        <v>0</v>
      </c>
      <c r="V138" s="163">
        <f>ROUND(E138*U138,2)</f>
        <v>0</v>
      </c>
      <c r="W138" s="163"/>
      <c r="X138" s="163" t="s">
        <v>112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113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245"/>
      <c r="D139" s="246"/>
      <c r="E139" s="246"/>
      <c r="F139" s="246"/>
      <c r="G139" s="246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116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72">
        <v>51</v>
      </c>
      <c r="B140" s="173" t="s">
        <v>234</v>
      </c>
      <c r="C140" s="183" t="s">
        <v>235</v>
      </c>
      <c r="D140" s="174" t="s">
        <v>236</v>
      </c>
      <c r="E140" s="175">
        <v>17</v>
      </c>
      <c r="F140" s="176"/>
      <c r="G140" s="177">
        <f>ROUND(E140*F140,2)</f>
        <v>0</v>
      </c>
      <c r="H140" s="176"/>
      <c r="I140" s="177">
        <f>ROUND(E140*H140,2)</f>
        <v>0</v>
      </c>
      <c r="J140" s="176"/>
      <c r="K140" s="177">
        <f>ROUND(E140*J140,2)</f>
        <v>0</v>
      </c>
      <c r="L140" s="177">
        <v>21</v>
      </c>
      <c r="M140" s="177">
        <f>G140*(1+L140/100)</f>
        <v>0</v>
      </c>
      <c r="N140" s="177">
        <v>0</v>
      </c>
      <c r="O140" s="177">
        <f>ROUND(E140*N140,2)</f>
        <v>0</v>
      </c>
      <c r="P140" s="177">
        <v>0</v>
      </c>
      <c r="Q140" s="177">
        <f>ROUND(E140*P140,2)</f>
        <v>0</v>
      </c>
      <c r="R140" s="177"/>
      <c r="S140" s="177" t="s">
        <v>135</v>
      </c>
      <c r="T140" s="178" t="s">
        <v>141</v>
      </c>
      <c r="U140" s="163">
        <v>0</v>
      </c>
      <c r="V140" s="163">
        <f>ROUND(E140*U140,2)</f>
        <v>0</v>
      </c>
      <c r="W140" s="163"/>
      <c r="X140" s="163" t="s">
        <v>112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113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60"/>
      <c r="B141" s="161"/>
      <c r="C141" s="251" t="s">
        <v>237</v>
      </c>
      <c r="D141" s="252"/>
      <c r="E141" s="252"/>
      <c r="F141" s="252"/>
      <c r="G141" s="252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124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80" t="str">
        <f>C141</f>
        <v>Izolace potrubí proti rosení samolepícími Izolačními pásy např. K-FLEX , ST pás tl. 19 mm o šířce 1000 mm nebo rovnocenný</v>
      </c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249"/>
      <c r="D142" s="250"/>
      <c r="E142" s="250"/>
      <c r="F142" s="250"/>
      <c r="G142" s="250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116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72">
        <v>52</v>
      </c>
      <c r="B143" s="173" t="s">
        <v>238</v>
      </c>
      <c r="C143" s="183" t="s">
        <v>239</v>
      </c>
      <c r="D143" s="174" t="s">
        <v>240</v>
      </c>
      <c r="E143" s="175">
        <v>20</v>
      </c>
      <c r="F143" s="176"/>
      <c r="G143" s="177">
        <f>ROUND(E143*F143,2)</f>
        <v>0</v>
      </c>
      <c r="H143" s="176"/>
      <c r="I143" s="177">
        <f>ROUND(E143*H143,2)</f>
        <v>0</v>
      </c>
      <c r="J143" s="176"/>
      <c r="K143" s="177">
        <f>ROUND(E143*J143,2)</f>
        <v>0</v>
      </c>
      <c r="L143" s="177">
        <v>21</v>
      </c>
      <c r="M143" s="177">
        <f>G143*(1+L143/100)</f>
        <v>0</v>
      </c>
      <c r="N143" s="177">
        <v>0</v>
      </c>
      <c r="O143" s="177">
        <f>ROUND(E143*N143,2)</f>
        <v>0</v>
      </c>
      <c r="P143" s="177">
        <v>0</v>
      </c>
      <c r="Q143" s="177">
        <f>ROUND(E143*P143,2)</f>
        <v>0</v>
      </c>
      <c r="R143" s="177"/>
      <c r="S143" s="177" t="s">
        <v>135</v>
      </c>
      <c r="T143" s="178" t="s">
        <v>141</v>
      </c>
      <c r="U143" s="163">
        <v>0</v>
      </c>
      <c r="V143" s="163">
        <f>ROUND(E143*U143,2)</f>
        <v>0</v>
      </c>
      <c r="W143" s="163"/>
      <c r="X143" s="163" t="s">
        <v>112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113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245"/>
      <c r="D144" s="246"/>
      <c r="E144" s="246"/>
      <c r="F144" s="246"/>
      <c r="G144" s="246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116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72">
        <v>53</v>
      </c>
      <c r="B145" s="173" t="s">
        <v>241</v>
      </c>
      <c r="C145" s="183" t="s">
        <v>242</v>
      </c>
      <c r="D145" s="174" t="s">
        <v>130</v>
      </c>
      <c r="E145" s="175">
        <v>6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7">
        <v>1.1900000000000001E-3</v>
      </c>
      <c r="O145" s="177">
        <f>ROUND(E145*N145,2)</f>
        <v>0.01</v>
      </c>
      <c r="P145" s="177">
        <v>0</v>
      </c>
      <c r="Q145" s="177">
        <f>ROUND(E145*P145,2)</f>
        <v>0</v>
      </c>
      <c r="R145" s="177"/>
      <c r="S145" s="177" t="s">
        <v>135</v>
      </c>
      <c r="T145" s="178" t="s">
        <v>141</v>
      </c>
      <c r="U145" s="163">
        <v>0.36399999999999999</v>
      </c>
      <c r="V145" s="163">
        <f>ROUND(E145*U145,2)</f>
        <v>2.1800000000000002</v>
      </c>
      <c r="W145" s="163"/>
      <c r="X145" s="163" t="s">
        <v>112</v>
      </c>
      <c r="Y145" s="153"/>
      <c r="Z145" s="153"/>
      <c r="AA145" s="153"/>
      <c r="AB145" s="153"/>
      <c r="AC145" s="153"/>
      <c r="AD145" s="153"/>
      <c r="AE145" s="153"/>
      <c r="AF145" s="153"/>
      <c r="AG145" s="153" t="s">
        <v>113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60"/>
      <c r="B146" s="161"/>
      <c r="C146" s="245"/>
      <c r="D146" s="246"/>
      <c r="E146" s="246"/>
      <c r="F146" s="246"/>
      <c r="G146" s="246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116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72">
        <v>54</v>
      </c>
      <c r="B147" s="173" t="s">
        <v>243</v>
      </c>
      <c r="C147" s="183" t="s">
        <v>244</v>
      </c>
      <c r="D147" s="174" t="s">
        <v>130</v>
      </c>
      <c r="E147" s="175">
        <v>56</v>
      </c>
      <c r="F147" s="176"/>
      <c r="G147" s="177">
        <f>ROUND(E147*F147,2)</f>
        <v>0</v>
      </c>
      <c r="H147" s="176"/>
      <c r="I147" s="177">
        <f>ROUND(E147*H147,2)</f>
        <v>0</v>
      </c>
      <c r="J147" s="176"/>
      <c r="K147" s="177">
        <f>ROUND(E147*J147,2)</f>
        <v>0</v>
      </c>
      <c r="L147" s="177">
        <v>21</v>
      </c>
      <c r="M147" s="177">
        <f>G147*(1+L147/100)</f>
        <v>0</v>
      </c>
      <c r="N147" s="177">
        <v>2.0300000000000001E-3</v>
      </c>
      <c r="O147" s="177">
        <f>ROUND(E147*N147,2)</f>
        <v>0.11</v>
      </c>
      <c r="P147" s="177">
        <v>0</v>
      </c>
      <c r="Q147" s="177">
        <f>ROUND(E147*P147,2)</f>
        <v>0</v>
      </c>
      <c r="R147" s="177"/>
      <c r="S147" s="177" t="s">
        <v>135</v>
      </c>
      <c r="T147" s="178" t="s">
        <v>141</v>
      </c>
      <c r="U147" s="163">
        <v>0.43933</v>
      </c>
      <c r="V147" s="163">
        <f>ROUND(E147*U147,2)</f>
        <v>24.6</v>
      </c>
      <c r="W147" s="163"/>
      <c r="X147" s="163" t="s">
        <v>112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113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60"/>
      <c r="B148" s="161"/>
      <c r="C148" s="245"/>
      <c r="D148" s="246"/>
      <c r="E148" s="246"/>
      <c r="F148" s="246"/>
      <c r="G148" s="246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116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72">
        <v>55</v>
      </c>
      <c r="B149" s="173" t="s">
        <v>174</v>
      </c>
      <c r="C149" s="183" t="s">
        <v>175</v>
      </c>
      <c r="D149" s="174" t="s">
        <v>130</v>
      </c>
      <c r="E149" s="175">
        <v>62</v>
      </c>
      <c r="F149" s="176"/>
      <c r="G149" s="177">
        <f>ROUND(E149*F149,2)</f>
        <v>0</v>
      </c>
      <c r="H149" s="176"/>
      <c r="I149" s="177">
        <f>ROUND(E149*H149,2)</f>
        <v>0</v>
      </c>
      <c r="J149" s="176"/>
      <c r="K149" s="177">
        <f>ROUND(E149*J149,2)</f>
        <v>0</v>
      </c>
      <c r="L149" s="177">
        <v>21</v>
      </c>
      <c r="M149" s="177">
        <f>G149*(1+L149/100)</f>
        <v>0</v>
      </c>
      <c r="N149" s="177">
        <v>1.0000000000000001E-5</v>
      </c>
      <c r="O149" s="177">
        <f>ROUND(E149*N149,2)</f>
        <v>0</v>
      </c>
      <c r="P149" s="177">
        <v>0</v>
      </c>
      <c r="Q149" s="177">
        <f>ROUND(E149*P149,2)</f>
        <v>0</v>
      </c>
      <c r="R149" s="177"/>
      <c r="S149" s="177" t="s">
        <v>135</v>
      </c>
      <c r="T149" s="178" t="s">
        <v>111</v>
      </c>
      <c r="U149" s="163">
        <v>9.2999999999999999E-2</v>
      </c>
      <c r="V149" s="163">
        <f>ROUND(E149*U149,2)</f>
        <v>5.77</v>
      </c>
      <c r="W149" s="163"/>
      <c r="X149" s="163" t="s">
        <v>112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113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60"/>
      <c r="B150" s="161"/>
      <c r="C150" s="245"/>
      <c r="D150" s="246"/>
      <c r="E150" s="246"/>
      <c r="F150" s="246"/>
      <c r="G150" s="246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116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72">
        <v>56</v>
      </c>
      <c r="B151" s="173" t="s">
        <v>245</v>
      </c>
      <c r="C151" s="183" t="s">
        <v>246</v>
      </c>
      <c r="D151" s="174" t="s">
        <v>130</v>
      </c>
      <c r="E151" s="175">
        <v>5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77">
        <v>1.536E-2</v>
      </c>
      <c r="O151" s="177">
        <f>ROUND(E151*N151,2)</f>
        <v>0.08</v>
      </c>
      <c r="P151" s="177">
        <v>0</v>
      </c>
      <c r="Q151" s="177">
        <f>ROUND(E151*P151,2)</f>
        <v>0</v>
      </c>
      <c r="R151" s="177"/>
      <c r="S151" s="177" t="s">
        <v>135</v>
      </c>
      <c r="T151" s="178" t="s">
        <v>111</v>
      </c>
      <c r="U151" s="163">
        <v>0.67200000000000004</v>
      </c>
      <c r="V151" s="163">
        <f>ROUND(E151*U151,2)</f>
        <v>3.36</v>
      </c>
      <c r="W151" s="163"/>
      <c r="X151" s="163" t="s">
        <v>112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113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245"/>
      <c r="D152" s="246"/>
      <c r="E152" s="246"/>
      <c r="F152" s="246"/>
      <c r="G152" s="246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116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72">
        <v>57</v>
      </c>
      <c r="B153" s="173" t="s">
        <v>184</v>
      </c>
      <c r="C153" s="183" t="s">
        <v>185</v>
      </c>
      <c r="D153" s="174" t="s">
        <v>186</v>
      </c>
      <c r="E153" s="175">
        <v>30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77">
        <v>1.06E-3</v>
      </c>
      <c r="O153" s="177">
        <f>ROUND(E153*N153,2)</f>
        <v>0.03</v>
      </c>
      <c r="P153" s="177">
        <v>0</v>
      </c>
      <c r="Q153" s="177">
        <f>ROUND(E153*P153,2)</f>
        <v>0</v>
      </c>
      <c r="R153" s="177"/>
      <c r="S153" s="177" t="s">
        <v>135</v>
      </c>
      <c r="T153" s="178" t="s">
        <v>111</v>
      </c>
      <c r="U153" s="163">
        <v>0.42918000000000001</v>
      </c>
      <c r="V153" s="163">
        <f>ROUND(E153*U153,2)</f>
        <v>12.88</v>
      </c>
      <c r="W153" s="163"/>
      <c r="X153" s="163" t="s">
        <v>187</v>
      </c>
      <c r="Y153" s="153"/>
      <c r="Z153" s="153"/>
      <c r="AA153" s="153"/>
      <c r="AB153" s="153"/>
      <c r="AC153" s="153"/>
      <c r="AD153" s="153"/>
      <c r="AE153" s="153"/>
      <c r="AF153" s="153"/>
      <c r="AG153" s="153" t="s">
        <v>188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245"/>
      <c r="D154" s="246"/>
      <c r="E154" s="246"/>
      <c r="F154" s="246"/>
      <c r="G154" s="246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116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72">
        <v>58</v>
      </c>
      <c r="B155" s="173" t="s">
        <v>189</v>
      </c>
      <c r="C155" s="183" t="s">
        <v>190</v>
      </c>
      <c r="D155" s="174" t="s">
        <v>191</v>
      </c>
      <c r="E155" s="175">
        <v>15</v>
      </c>
      <c r="F155" s="176"/>
      <c r="G155" s="177">
        <f>ROUND(E155*F155,2)</f>
        <v>0</v>
      </c>
      <c r="H155" s="176"/>
      <c r="I155" s="177">
        <f>ROUND(E155*H155,2)</f>
        <v>0</v>
      </c>
      <c r="J155" s="176"/>
      <c r="K155" s="177">
        <f>ROUND(E155*J155,2)</f>
        <v>0</v>
      </c>
      <c r="L155" s="177">
        <v>21</v>
      </c>
      <c r="M155" s="177">
        <f>G155*(1+L155/100)</f>
        <v>0</v>
      </c>
      <c r="N155" s="177">
        <v>0</v>
      </c>
      <c r="O155" s="177">
        <f>ROUND(E155*N155,2)</f>
        <v>0</v>
      </c>
      <c r="P155" s="177">
        <v>0</v>
      </c>
      <c r="Q155" s="177">
        <f>ROUND(E155*P155,2)</f>
        <v>0</v>
      </c>
      <c r="R155" s="177"/>
      <c r="S155" s="177" t="s">
        <v>135</v>
      </c>
      <c r="T155" s="178" t="s">
        <v>111</v>
      </c>
      <c r="U155" s="163">
        <v>1</v>
      </c>
      <c r="V155" s="163">
        <f>ROUND(E155*U155,2)</f>
        <v>15</v>
      </c>
      <c r="W155" s="163"/>
      <c r="X155" s="163" t="s">
        <v>192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193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60"/>
      <c r="B156" s="161"/>
      <c r="C156" s="245"/>
      <c r="D156" s="246"/>
      <c r="E156" s="246"/>
      <c r="F156" s="246"/>
      <c r="G156" s="246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116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>
        <v>59</v>
      </c>
      <c r="B157" s="161" t="s">
        <v>194</v>
      </c>
      <c r="C157" s="184" t="s">
        <v>195</v>
      </c>
      <c r="D157" s="162" t="s">
        <v>0</v>
      </c>
      <c r="E157" s="179"/>
      <c r="F157" s="164"/>
      <c r="G157" s="163">
        <f>ROUND(E157*F157,2)</f>
        <v>0</v>
      </c>
      <c r="H157" s="164"/>
      <c r="I157" s="163">
        <f>ROUND(E157*H157,2)</f>
        <v>0</v>
      </c>
      <c r="J157" s="164"/>
      <c r="K157" s="163">
        <f>ROUND(E157*J157,2)</f>
        <v>0</v>
      </c>
      <c r="L157" s="163">
        <v>21</v>
      </c>
      <c r="M157" s="163">
        <f>G157*(1+L157/100)</f>
        <v>0</v>
      </c>
      <c r="N157" s="163">
        <v>0</v>
      </c>
      <c r="O157" s="163">
        <f>ROUND(E157*N157,2)</f>
        <v>0</v>
      </c>
      <c r="P157" s="163">
        <v>0</v>
      </c>
      <c r="Q157" s="163">
        <f>ROUND(E157*P157,2)</f>
        <v>0</v>
      </c>
      <c r="R157" s="163" t="s">
        <v>110</v>
      </c>
      <c r="S157" s="163" t="s">
        <v>111</v>
      </c>
      <c r="T157" s="163" t="s">
        <v>111</v>
      </c>
      <c r="U157" s="163">
        <v>0</v>
      </c>
      <c r="V157" s="163">
        <f>ROUND(E157*U157,2)</f>
        <v>0</v>
      </c>
      <c r="W157" s="163"/>
      <c r="X157" s="163" t="s">
        <v>196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197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247" t="s">
        <v>198</v>
      </c>
      <c r="D158" s="248"/>
      <c r="E158" s="248"/>
      <c r="F158" s="248"/>
      <c r="G158" s="248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115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249"/>
      <c r="D159" s="250"/>
      <c r="E159" s="250"/>
      <c r="F159" s="250"/>
      <c r="G159" s="250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116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x14ac:dyDescent="0.2">
      <c r="A160" s="166" t="s">
        <v>105</v>
      </c>
      <c r="B160" s="167" t="s">
        <v>71</v>
      </c>
      <c r="C160" s="182" t="s">
        <v>72</v>
      </c>
      <c r="D160" s="168"/>
      <c r="E160" s="169"/>
      <c r="F160" s="170"/>
      <c r="G160" s="170">
        <f>SUMIF(AG161:AG272,"&lt;&gt;NOR",G161:G272)</f>
        <v>0</v>
      </c>
      <c r="H160" s="170"/>
      <c r="I160" s="170">
        <f>SUM(I161:I272)</f>
        <v>0</v>
      </c>
      <c r="J160" s="170"/>
      <c r="K160" s="170">
        <f>SUM(K161:K272)</f>
        <v>0</v>
      </c>
      <c r="L160" s="170"/>
      <c r="M160" s="170">
        <f>SUM(M161:M272)</f>
        <v>0</v>
      </c>
      <c r="N160" s="170"/>
      <c r="O160" s="170">
        <f>SUM(O161:O272)</f>
        <v>0.56000000000000005</v>
      </c>
      <c r="P160" s="170"/>
      <c r="Q160" s="170">
        <f>SUM(Q161:Q272)</f>
        <v>0</v>
      </c>
      <c r="R160" s="170"/>
      <c r="S160" s="170"/>
      <c r="T160" s="171"/>
      <c r="U160" s="165"/>
      <c r="V160" s="165">
        <f>SUM(V161:V272)</f>
        <v>299.58</v>
      </c>
      <c r="W160" s="165"/>
      <c r="X160" s="165"/>
      <c r="AG160" t="s">
        <v>106</v>
      </c>
    </row>
    <row r="161" spans="1:60" ht="22.5" outlineLevel="1" x14ac:dyDescent="0.2">
      <c r="A161" s="172">
        <v>60</v>
      </c>
      <c r="B161" s="173" t="s">
        <v>247</v>
      </c>
      <c r="C161" s="183" t="s">
        <v>248</v>
      </c>
      <c r="D161" s="174" t="s">
        <v>130</v>
      </c>
      <c r="E161" s="175">
        <v>107</v>
      </c>
      <c r="F161" s="176"/>
      <c r="G161" s="177">
        <f>ROUND(E161*F161,2)</f>
        <v>0</v>
      </c>
      <c r="H161" s="176"/>
      <c r="I161" s="177">
        <f>ROUND(E161*H161,2)</f>
        <v>0</v>
      </c>
      <c r="J161" s="176"/>
      <c r="K161" s="177">
        <f>ROUND(E161*J161,2)</f>
        <v>0</v>
      </c>
      <c r="L161" s="177">
        <v>21</v>
      </c>
      <c r="M161" s="177">
        <f>G161*(1+L161/100)</f>
        <v>0</v>
      </c>
      <c r="N161" s="177">
        <v>5.0000000000000002E-5</v>
      </c>
      <c r="O161" s="177">
        <f>ROUND(E161*N161,2)</f>
        <v>0.01</v>
      </c>
      <c r="P161" s="177">
        <v>0</v>
      </c>
      <c r="Q161" s="177">
        <f>ROUND(E161*P161,2)</f>
        <v>0</v>
      </c>
      <c r="R161" s="177" t="s">
        <v>110</v>
      </c>
      <c r="S161" s="177" t="s">
        <v>111</v>
      </c>
      <c r="T161" s="178" t="s">
        <v>111</v>
      </c>
      <c r="U161" s="163">
        <v>0.129</v>
      </c>
      <c r="V161" s="163">
        <f>ROUND(E161*U161,2)</f>
        <v>13.8</v>
      </c>
      <c r="W161" s="163"/>
      <c r="X161" s="163" t="s">
        <v>112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113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60"/>
      <c r="B162" s="161"/>
      <c r="C162" s="245"/>
      <c r="D162" s="246"/>
      <c r="E162" s="246"/>
      <c r="F162" s="246"/>
      <c r="G162" s="246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116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ht="22.5" outlineLevel="1" x14ac:dyDescent="0.2">
      <c r="A163" s="172">
        <v>61</v>
      </c>
      <c r="B163" s="173" t="s">
        <v>249</v>
      </c>
      <c r="C163" s="183" t="s">
        <v>250</v>
      </c>
      <c r="D163" s="174" t="s">
        <v>130</v>
      </c>
      <c r="E163" s="175">
        <v>6</v>
      </c>
      <c r="F163" s="176"/>
      <c r="G163" s="177">
        <f>ROUND(E163*F163,2)</f>
        <v>0</v>
      </c>
      <c r="H163" s="176"/>
      <c r="I163" s="177">
        <f>ROUND(E163*H163,2)</f>
        <v>0</v>
      </c>
      <c r="J163" s="176"/>
      <c r="K163" s="177">
        <f>ROUND(E163*J163,2)</f>
        <v>0</v>
      </c>
      <c r="L163" s="177">
        <v>21</v>
      </c>
      <c r="M163" s="177">
        <f>G163*(1+L163/100)</f>
        <v>0</v>
      </c>
      <c r="N163" s="177">
        <v>6.9999999999999994E-5</v>
      </c>
      <c r="O163" s="177">
        <f>ROUND(E163*N163,2)</f>
        <v>0</v>
      </c>
      <c r="P163" s="177">
        <v>0</v>
      </c>
      <c r="Q163" s="177">
        <f>ROUND(E163*P163,2)</f>
        <v>0</v>
      </c>
      <c r="R163" s="177" t="s">
        <v>110</v>
      </c>
      <c r="S163" s="177" t="s">
        <v>111</v>
      </c>
      <c r="T163" s="178" t="s">
        <v>111</v>
      </c>
      <c r="U163" s="163">
        <v>0.129</v>
      </c>
      <c r="V163" s="163">
        <f>ROUND(E163*U163,2)</f>
        <v>0.77</v>
      </c>
      <c r="W163" s="163"/>
      <c r="X163" s="163" t="s">
        <v>112</v>
      </c>
      <c r="Y163" s="153"/>
      <c r="Z163" s="153"/>
      <c r="AA163" s="153"/>
      <c r="AB163" s="153"/>
      <c r="AC163" s="153"/>
      <c r="AD163" s="153"/>
      <c r="AE163" s="153"/>
      <c r="AF163" s="153"/>
      <c r="AG163" s="153" t="s">
        <v>113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60"/>
      <c r="B164" s="161"/>
      <c r="C164" s="245"/>
      <c r="D164" s="246"/>
      <c r="E164" s="246"/>
      <c r="F164" s="246"/>
      <c r="G164" s="246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116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22.5" outlineLevel="1" x14ac:dyDescent="0.2">
      <c r="A165" s="172">
        <v>62</v>
      </c>
      <c r="B165" s="173" t="s">
        <v>251</v>
      </c>
      <c r="C165" s="183" t="s">
        <v>252</v>
      </c>
      <c r="D165" s="174" t="s">
        <v>130</v>
      </c>
      <c r="E165" s="175">
        <v>42</v>
      </c>
      <c r="F165" s="176"/>
      <c r="G165" s="177">
        <f>ROUND(E165*F165,2)</f>
        <v>0</v>
      </c>
      <c r="H165" s="176"/>
      <c r="I165" s="177">
        <f>ROUND(E165*H165,2)</f>
        <v>0</v>
      </c>
      <c r="J165" s="176"/>
      <c r="K165" s="177">
        <f>ROUND(E165*J165,2)</f>
        <v>0</v>
      </c>
      <c r="L165" s="177">
        <v>21</v>
      </c>
      <c r="M165" s="177">
        <f>G165*(1+L165/100)</f>
        <v>0</v>
      </c>
      <c r="N165" s="177">
        <v>6.9999999999999994E-5</v>
      </c>
      <c r="O165" s="177">
        <f>ROUND(E165*N165,2)</f>
        <v>0</v>
      </c>
      <c r="P165" s="177">
        <v>0</v>
      </c>
      <c r="Q165" s="177">
        <f>ROUND(E165*P165,2)</f>
        <v>0</v>
      </c>
      <c r="R165" s="177" t="s">
        <v>110</v>
      </c>
      <c r="S165" s="177" t="s">
        <v>111</v>
      </c>
      <c r="T165" s="178" t="s">
        <v>111</v>
      </c>
      <c r="U165" s="163">
        <v>0.14199999999999999</v>
      </c>
      <c r="V165" s="163">
        <f>ROUND(E165*U165,2)</f>
        <v>5.96</v>
      </c>
      <c r="W165" s="163"/>
      <c r="X165" s="163" t="s">
        <v>112</v>
      </c>
      <c r="Y165" s="153"/>
      <c r="Z165" s="153"/>
      <c r="AA165" s="153"/>
      <c r="AB165" s="153"/>
      <c r="AC165" s="153"/>
      <c r="AD165" s="153"/>
      <c r="AE165" s="153"/>
      <c r="AF165" s="153"/>
      <c r="AG165" s="153" t="s">
        <v>113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60"/>
      <c r="B166" s="161"/>
      <c r="C166" s="245"/>
      <c r="D166" s="246"/>
      <c r="E166" s="246"/>
      <c r="F166" s="246"/>
      <c r="G166" s="246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116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72">
        <v>63</v>
      </c>
      <c r="B167" s="173" t="s">
        <v>253</v>
      </c>
      <c r="C167" s="183" t="s">
        <v>254</v>
      </c>
      <c r="D167" s="174" t="s">
        <v>109</v>
      </c>
      <c r="E167" s="175">
        <v>26</v>
      </c>
      <c r="F167" s="176"/>
      <c r="G167" s="177">
        <f>ROUND(E167*F167,2)</f>
        <v>0</v>
      </c>
      <c r="H167" s="176"/>
      <c r="I167" s="177">
        <f>ROUND(E167*H167,2)</f>
        <v>0</v>
      </c>
      <c r="J167" s="176"/>
      <c r="K167" s="177">
        <f>ROUND(E167*J167,2)</f>
        <v>0</v>
      </c>
      <c r="L167" s="177">
        <v>21</v>
      </c>
      <c r="M167" s="177">
        <f>G167*(1+L167/100)</f>
        <v>0</v>
      </c>
      <c r="N167" s="177">
        <v>0</v>
      </c>
      <c r="O167" s="177">
        <f>ROUND(E167*N167,2)</f>
        <v>0</v>
      </c>
      <c r="P167" s="177">
        <v>0</v>
      </c>
      <c r="Q167" s="177">
        <f>ROUND(E167*P167,2)</f>
        <v>0</v>
      </c>
      <c r="R167" s="177" t="s">
        <v>110</v>
      </c>
      <c r="S167" s="177" t="s">
        <v>111</v>
      </c>
      <c r="T167" s="178" t="s">
        <v>111</v>
      </c>
      <c r="U167" s="163">
        <v>0.42499999999999999</v>
      </c>
      <c r="V167" s="163">
        <f>ROUND(E167*U167,2)</f>
        <v>11.05</v>
      </c>
      <c r="W167" s="163"/>
      <c r="X167" s="163" t="s">
        <v>112</v>
      </c>
      <c r="Y167" s="153"/>
      <c r="Z167" s="153"/>
      <c r="AA167" s="153"/>
      <c r="AB167" s="153"/>
      <c r="AC167" s="153"/>
      <c r="AD167" s="153"/>
      <c r="AE167" s="153"/>
      <c r="AF167" s="153"/>
      <c r="AG167" s="153" t="s">
        <v>113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60"/>
      <c r="B168" s="161"/>
      <c r="C168" s="245"/>
      <c r="D168" s="246"/>
      <c r="E168" s="246"/>
      <c r="F168" s="246"/>
      <c r="G168" s="246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116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72">
        <v>64</v>
      </c>
      <c r="B169" s="173" t="s">
        <v>255</v>
      </c>
      <c r="C169" s="183" t="s">
        <v>256</v>
      </c>
      <c r="D169" s="174" t="s">
        <v>109</v>
      </c>
      <c r="E169" s="175">
        <v>3</v>
      </c>
      <c r="F169" s="176"/>
      <c r="G169" s="177">
        <f>ROUND(E169*F169,2)</f>
        <v>0</v>
      </c>
      <c r="H169" s="176"/>
      <c r="I169" s="177">
        <f>ROUND(E169*H169,2)</f>
        <v>0</v>
      </c>
      <c r="J169" s="176"/>
      <c r="K169" s="177">
        <f>ROUND(E169*J169,2)</f>
        <v>0</v>
      </c>
      <c r="L169" s="177">
        <v>21</v>
      </c>
      <c r="M169" s="177">
        <f>G169*(1+L169/100)</f>
        <v>0</v>
      </c>
      <c r="N169" s="177">
        <v>1.1E-4</v>
      </c>
      <c r="O169" s="177">
        <f>ROUND(E169*N169,2)</f>
        <v>0</v>
      </c>
      <c r="P169" s="177">
        <v>0</v>
      </c>
      <c r="Q169" s="177">
        <f>ROUND(E169*P169,2)</f>
        <v>0</v>
      </c>
      <c r="R169" s="177" t="s">
        <v>110</v>
      </c>
      <c r="S169" s="177" t="s">
        <v>111</v>
      </c>
      <c r="T169" s="178" t="s">
        <v>111</v>
      </c>
      <c r="U169" s="163">
        <v>0.16500000000000001</v>
      </c>
      <c r="V169" s="163">
        <f>ROUND(E169*U169,2)</f>
        <v>0.5</v>
      </c>
      <c r="W169" s="163"/>
      <c r="X169" s="163" t="s">
        <v>112</v>
      </c>
      <c r="Y169" s="153"/>
      <c r="Z169" s="153"/>
      <c r="AA169" s="153"/>
      <c r="AB169" s="153"/>
      <c r="AC169" s="153"/>
      <c r="AD169" s="153"/>
      <c r="AE169" s="153"/>
      <c r="AF169" s="153"/>
      <c r="AG169" s="153" t="s">
        <v>113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245"/>
      <c r="D170" s="246"/>
      <c r="E170" s="246"/>
      <c r="F170" s="246"/>
      <c r="G170" s="246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116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72">
        <v>65</v>
      </c>
      <c r="B171" s="173" t="s">
        <v>257</v>
      </c>
      <c r="C171" s="183" t="s">
        <v>258</v>
      </c>
      <c r="D171" s="174" t="s">
        <v>109</v>
      </c>
      <c r="E171" s="175">
        <v>2</v>
      </c>
      <c r="F171" s="176"/>
      <c r="G171" s="177">
        <f>ROUND(E171*F171,2)</f>
        <v>0</v>
      </c>
      <c r="H171" s="176"/>
      <c r="I171" s="177">
        <f>ROUND(E171*H171,2)</f>
        <v>0</v>
      </c>
      <c r="J171" s="176"/>
      <c r="K171" s="177">
        <f>ROUND(E171*J171,2)</f>
        <v>0</v>
      </c>
      <c r="L171" s="177">
        <v>21</v>
      </c>
      <c r="M171" s="177">
        <f>G171*(1+L171/100)</f>
        <v>0</v>
      </c>
      <c r="N171" s="177">
        <v>2.7E-4</v>
      </c>
      <c r="O171" s="177">
        <f>ROUND(E171*N171,2)</f>
        <v>0</v>
      </c>
      <c r="P171" s="177">
        <v>0</v>
      </c>
      <c r="Q171" s="177">
        <f>ROUND(E171*P171,2)</f>
        <v>0</v>
      </c>
      <c r="R171" s="177" t="s">
        <v>110</v>
      </c>
      <c r="S171" s="177" t="s">
        <v>111</v>
      </c>
      <c r="T171" s="178" t="s">
        <v>111</v>
      </c>
      <c r="U171" s="163">
        <v>0.22700000000000001</v>
      </c>
      <c r="V171" s="163">
        <f>ROUND(E171*U171,2)</f>
        <v>0.45</v>
      </c>
      <c r="W171" s="163"/>
      <c r="X171" s="163" t="s">
        <v>112</v>
      </c>
      <c r="Y171" s="153"/>
      <c r="Z171" s="153"/>
      <c r="AA171" s="153"/>
      <c r="AB171" s="153"/>
      <c r="AC171" s="153"/>
      <c r="AD171" s="153"/>
      <c r="AE171" s="153"/>
      <c r="AF171" s="153"/>
      <c r="AG171" s="153" t="s">
        <v>113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60"/>
      <c r="B172" s="161"/>
      <c r="C172" s="245"/>
      <c r="D172" s="246"/>
      <c r="E172" s="246"/>
      <c r="F172" s="246"/>
      <c r="G172" s="246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116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72">
        <v>66</v>
      </c>
      <c r="B173" s="173" t="s">
        <v>259</v>
      </c>
      <c r="C173" s="183" t="s">
        <v>260</v>
      </c>
      <c r="D173" s="174" t="s">
        <v>109</v>
      </c>
      <c r="E173" s="175">
        <v>6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77">
        <v>1.8000000000000001E-4</v>
      </c>
      <c r="O173" s="177">
        <f>ROUND(E173*N173,2)</f>
        <v>0</v>
      </c>
      <c r="P173" s="177">
        <v>0</v>
      </c>
      <c r="Q173" s="177">
        <f>ROUND(E173*P173,2)</f>
        <v>0</v>
      </c>
      <c r="R173" s="177" t="s">
        <v>110</v>
      </c>
      <c r="S173" s="177" t="s">
        <v>111</v>
      </c>
      <c r="T173" s="178" t="s">
        <v>111</v>
      </c>
      <c r="U173" s="163">
        <v>0.16500000000000001</v>
      </c>
      <c r="V173" s="163">
        <f>ROUND(E173*U173,2)</f>
        <v>0.99</v>
      </c>
      <c r="W173" s="163"/>
      <c r="X173" s="163" t="s">
        <v>112</v>
      </c>
      <c r="Y173" s="153"/>
      <c r="Z173" s="153"/>
      <c r="AA173" s="153"/>
      <c r="AB173" s="153"/>
      <c r="AC173" s="153"/>
      <c r="AD173" s="153"/>
      <c r="AE173" s="153"/>
      <c r="AF173" s="153"/>
      <c r="AG173" s="153" t="s">
        <v>113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60"/>
      <c r="B174" s="161"/>
      <c r="C174" s="251" t="s">
        <v>261</v>
      </c>
      <c r="D174" s="252"/>
      <c r="E174" s="252"/>
      <c r="F174" s="252"/>
      <c r="G174" s="252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124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60"/>
      <c r="B175" s="161"/>
      <c r="C175" s="249"/>
      <c r="D175" s="250"/>
      <c r="E175" s="250"/>
      <c r="F175" s="250"/>
      <c r="G175" s="250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116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72">
        <v>67</v>
      </c>
      <c r="B176" s="173" t="s">
        <v>262</v>
      </c>
      <c r="C176" s="183" t="s">
        <v>263</v>
      </c>
      <c r="D176" s="174" t="s">
        <v>109</v>
      </c>
      <c r="E176" s="175">
        <v>4</v>
      </c>
      <c r="F176" s="176"/>
      <c r="G176" s="177">
        <f>ROUND(E176*F176,2)</f>
        <v>0</v>
      </c>
      <c r="H176" s="176"/>
      <c r="I176" s="177">
        <f>ROUND(E176*H176,2)</f>
        <v>0</v>
      </c>
      <c r="J176" s="176"/>
      <c r="K176" s="177">
        <f>ROUND(E176*J176,2)</f>
        <v>0</v>
      </c>
      <c r="L176" s="177">
        <v>21</v>
      </c>
      <c r="M176" s="177">
        <f>G176*(1+L176/100)</f>
        <v>0</v>
      </c>
      <c r="N176" s="177">
        <v>4.8000000000000001E-4</v>
      </c>
      <c r="O176" s="177">
        <f>ROUND(E176*N176,2)</f>
        <v>0</v>
      </c>
      <c r="P176" s="177">
        <v>0</v>
      </c>
      <c r="Q176" s="177">
        <f>ROUND(E176*P176,2)</f>
        <v>0</v>
      </c>
      <c r="R176" s="177" t="s">
        <v>110</v>
      </c>
      <c r="S176" s="177" t="s">
        <v>111</v>
      </c>
      <c r="T176" s="178" t="s">
        <v>111</v>
      </c>
      <c r="U176" s="163">
        <v>0.22700000000000001</v>
      </c>
      <c r="V176" s="163">
        <f>ROUND(E176*U176,2)</f>
        <v>0.91</v>
      </c>
      <c r="W176" s="163"/>
      <c r="X176" s="163" t="s">
        <v>112</v>
      </c>
      <c r="Y176" s="153"/>
      <c r="Z176" s="153"/>
      <c r="AA176" s="153"/>
      <c r="AB176" s="153"/>
      <c r="AC176" s="153"/>
      <c r="AD176" s="153"/>
      <c r="AE176" s="153"/>
      <c r="AF176" s="153"/>
      <c r="AG176" s="153" t="s">
        <v>113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251" t="s">
        <v>261</v>
      </c>
      <c r="D177" s="252"/>
      <c r="E177" s="252"/>
      <c r="F177" s="252"/>
      <c r="G177" s="252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124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60"/>
      <c r="B178" s="161"/>
      <c r="C178" s="249"/>
      <c r="D178" s="250"/>
      <c r="E178" s="250"/>
      <c r="F178" s="250"/>
      <c r="G178" s="250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116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ht="22.5" outlineLevel="1" x14ac:dyDescent="0.2">
      <c r="A179" s="172">
        <v>68</v>
      </c>
      <c r="B179" s="173" t="s">
        <v>264</v>
      </c>
      <c r="C179" s="183" t="s">
        <v>265</v>
      </c>
      <c r="D179" s="174" t="s">
        <v>109</v>
      </c>
      <c r="E179" s="175">
        <v>5</v>
      </c>
      <c r="F179" s="176"/>
      <c r="G179" s="177">
        <f>ROUND(E179*F179,2)</f>
        <v>0</v>
      </c>
      <c r="H179" s="176"/>
      <c r="I179" s="177">
        <f>ROUND(E179*H179,2)</f>
        <v>0</v>
      </c>
      <c r="J179" s="176"/>
      <c r="K179" s="177">
        <f>ROUND(E179*J179,2)</f>
        <v>0</v>
      </c>
      <c r="L179" s="177">
        <v>21</v>
      </c>
      <c r="M179" s="177">
        <f>G179*(1+L179/100)</f>
        <v>0</v>
      </c>
      <c r="N179" s="177">
        <v>2.5999999999999998E-4</v>
      </c>
      <c r="O179" s="177">
        <f>ROUND(E179*N179,2)</f>
        <v>0</v>
      </c>
      <c r="P179" s="177">
        <v>0</v>
      </c>
      <c r="Q179" s="177">
        <f>ROUND(E179*P179,2)</f>
        <v>0</v>
      </c>
      <c r="R179" s="177" t="s">
        <v>110</v>
      </c>
      <c r="S179" s="177" t="s">
        <v>111</v>
      </c>
      <c r="T179" s="178" t="s">
        <v>111</v>
      </c>
      <c r="U179" s="163">
        <v>0.16500000000000001</v>
      </c>
      <c r="V179" s="163">
        <f>ROUND(E179*U179,2)</f>
        <v>0.83</v>
      </c>
      <c r="W179" s="163"/>
      <c r="X179" s="163" t="s">
        <v>112</v>
      </c>
      <c r="Y179" s="153"/>
      <c r="Z179" s="153"/>
      <c r="AA179" s="153"/>
      <c r="AB179" s="153"/>
      <c r="AC179" s="153"/>
      <c r="AD179" s="153"/>
      <c r="AE179" s="153"/>
      <c r="AF179" s="153"/>
      <c r="AG179" s="153" t="s">
        <v>113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60"/>
      <c r="B180" s="161"/>
      <c r="C180" s="245"/>
      <c r="D180" s="246"/>
      <c r="E180" s="246"/>
      <c r="F180" s="246"/>
      <c r="G180" s="246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116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72">
        <v>69</v>
      </c>
      <c r="B181" s="173" t="s">
        <v>266</v>
      </c>
      <c r="C181" s="183" t="s">
        <v>267</v>
      </c>
      <c r="D181" s="174" t="s">
        <v>130</v>
      </c>
      <c r="E181" s="175">
        <v>221</v>
      </c>
      <c r="F181" s="176"/>
      <c r="G181" s="177">
        <f>ROUND(E181*F181,2)</f>
        <v>0</v>
      </c>
      <c r="H181" s="176"/>
      <c r="I181" s="177">
        <f>ROUND(E181*H181,2)</f>
        <v>0</v>
      </c>
      <c r="J181" s="176"/>
      <c r="K181" s="177">
        <f>ROUND(E181*J181,2)</f>
        <v>0</v>
      </c>
      <c r="L181" s="177">
        <v>21</v>
      </c>
      <c r="M181" s="177">
        <f>G181*(1+L181/100)</f>
        <v>0</v>
      </c>
      <c r="N181" s="177">
        <v>0</v>
      </c>
      <c r="O181" s="177">
        <f>ROUND(E181*N181,2)</f>
        <v>0</v>
      </c>
      <c r="P181" s="177">
        <v>0</v>
      </c>
      <c r="Q181" s="177">
        <f>ROUND(E181*P181,2)</f>
        <v>0</v>
      </c>
      <c r="R181" s="177" t="s">
        <v>110</v>
      </c>
      <c r="S181" s="177" t="s">
        <v>111</v>
      </c>
      <c r="T181" s="178" t="s">
        <v>111</v>
      </c>
      <c r="U181" s="163">
        <v>2.9000000000000001E-2</v>
      </c>
      <c r="V181" s="163">
        <f>ROUND(E181*U181,2)</f>
        <v>6.41</v>
      </c>
      <c r="W181" s="163"/>
      <c r="X181" s="163" t="s">
        <v>112</v>
      </c>
      <c r="Y181" s="153"/>
      <c r="Z181" s="153"/>
      <c r="AA181" s="153"/>
      <c r="AB181" s="153"/>
      <c r="AC181" s="153"/>
      <c r="AD181" s="153"/>
      <c r="AE181" s="153"/>
      <c r="AF181" s="153"/>
      <c r="AG181" s="153" t="s">
        <v>113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60"/>
      <c r="B182" s="161"/>
      <c r="C182" s="245"/>
      <c r="D182" s="246"/>
      <c r="E182" s="246"/>
      <c r="F182" s="246"/>
      <c r="G182" s="246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116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72">
        <v>70</v>
      </c>
      <c r="B183" s="173" t="s">
        <v>268</v>
      </c>
      <c r="C183" s="183" t="s">
        <v>269</v>
      </c>
      <c r="D183" s="174" t="s">
        <v>130</v>
      </c>
      <c r="E183" s="175">
        <v>221</v>
      </c>
      <c r="F183" s="176"/>
      <c r="G183" s="177">
        <f>ROUND(E183*F183,2)</f>
        <v>0</v>
      </c>
      <c r="H183" s="176"/>
      <c r="I183" s="177">
        <f>ROUND(E183*H183,2)</f>
        <v>0</v>
      </c>
      <c r="J183" s="176"/>
      <c r="K183" s="177">
        <f>ROUND(E183*J183,2)</f>
        <v>0</v>
      </c>
      <c r="L183" s="177">
        <v>21</v>
      </c>
      <c r="M183" s="177">
        <f>G183*(1+L183/100)</f>
        <v>0</v>
      </c>
      <c r="N183" s="177">
        <v>1.0000000000000001E-5</v>
      </c>
      <c r="O183" s="177">
        <f>ROUND(E183*N183,2)</f>
        <v>0</v>
      </c>
      <c r="P183" s="177">
        <v>0</v>
      </c>
      <c r="Q183" s="177">
        <f>ROUND(E183*P183,2)</f>
        <v>0</v>
      </c>
      <c r="R183" s="177" t="s">
        <v>110</v>
      </c>
      <c r="S183" s="177" t="s">
        <v>111</v>
      </c>
      <c r="T183" s="178" t="s">
        <v>111</v>
      </c>
      <c r="U183" s="163">
        <v>6.2E-2</v>
      </c>
      <c r="V183" s="163">
        <f>ROUND(E183*U183,2)</f>
        <v>13.7</v>
      </c>
      <c r="W183" s="163"/>
      <c r="X183" s="163" t="s">
        <v>112</v>
      </c>
      <c r="Y183" s="153"/>
      <c r="Z183" s="153"/>
      <c r="AA183" s="153"/>
      <c r="AB183" s="153"/>
      <c r="AC183" s="153"/>
      <c r="AD183" s="153"/>
      <c r="AE183" s="153"/>
      <c r="AF183" s="153"/>
      <c r="AG183" s="153" t="s">
        <v>113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60"/>
      <c r="B184" s="161"/>
      <c r="C184" s="245"/>
      <c r="D184" s="246"/>
      <c r="E184" s="246"/>
      <c r="F184" s="246"/>
      <c r="G184" s="246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53"/>
      <c r="Z184" s="153"/>
      <c r="AA184" s="153"/>
      <c r="AB184" s="153"/>
      <c r="AC184" s="153"/>
      <c r="AD184" s="153"/>
      <c r="AE184" s="153"/>
      <c r="AF184" s="153"/>
      <c r="AG184" s="153" t="s">
        <v>116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72">
        <v>71</v>
      </c>
      <c r="B185" s="173" t="s">
        <v>270</v>
      </c>
      <c r="C185" s="183" t="s">
        <v>271</v>
      </c>
      <c r="D185" s="174" t="s">
        <v>109</v>
      </c>
      <c r="E185" s="175">
        <v>5</v>
      </c>
      <c r="F185" s="176"/>
      <c r="G185" s="177">
        <f>ROUND(E185*F185,2)</f>
        <v>0</v>
      </c>
      <c r="H185" s="176"/>
      <c r="I185" s="177">
        <f>ROUND(E185*H185,2)</f>
        <v>0</v>
      </c>
      <c r="J185" s="176"/>
      <c r="K185" s="177">
        <f>ROUND(E185*J185,2)</f>
        <v>0</v>
      </c>
      <c r="L185" s="177">
        <v>21</v>
      </c>
      <c r="M185" s="177">
        <f>G185*(1+L185/100)</f>
        <v>0</v>
      </c>
      <c r="N185" s="177">
        <v>6.8999999999999997E-4</v>
      </c>
      <c r="O185" s="177">
        <f>ROUND(E185*N185,2)</f>
        <v>0</v>
      </c>
      <c r="P185" s="177">
        <v>0</v>
      </c>
      <c r="Q185" s="177">
        <f>ROUND(E185*P185,2)</f>
        <v>0</v>
      </c>
      <c r="R185" s="177" t="s">
        <v>110</v>
      </c>
      <c r="S185" s="177" t="s">
        <v>111</v>
      </c>
      <c r="T185" s="178" t="s">
        <v>111</v>
      </c>
      <c r="U185" s="163">
        <v>0.32100000000000001</v>
      </c>
      <c r="V185" s="163">
        <f>ROUND(E185*U185,2)</f>
        <v>1.61</v>
      </c>
      <c r="W185" s="163"/>
      <c r="X185" s="163" t="s">
        <v>112</v>
      </c>
      <c r="Y185" s="153"/>
      <c r="Z185" s="153"/>
      <c r="AA185" s="153"/>
      <c r="AB185" s="153"/>
      <c r="AC185" s="153"/>
      <c r="AD185" s="153"/>
      <c r="AE185" s="153"/>
      <c r="AF185" s="153"/>
      <c r="AG185" s="153" t="s">
        <v>113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245"/>
      <c r="D186" s="246"/>
      <c r="E186" s="246"/>
      <c r="F186" s="246"/>
      <c r="G186" s="246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116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ht="22.5" outlineLevel="1" x14ac:dyDescent="0.2">
      <c r="A187" s="172">
        <v>72</v>
      </c>
      <c r="B187" s="173" t="s">
        <v>272</v>
      </c>
      <c r="C187" s="183" t="s">
        <v>273</v>
      </c>
      <c r="D187" s="174" t="s">
        <v>130</v>
      </c>
      <c r="E187" s="175">
        <v>2</v>
      </c>
      <c r="F187" s="176"/>
      <c r="G187" s="177">
        <f>ROUND(E187*F187,2)</f>
        <v>0</v>
      </c>
      <c r="H187" s="176"/>
      <c r="I187" s="177">
        <f>ROUND(E187*H187,2)</f>
        <v>0</v>
      </c>
      <c r="J187" s="176"/>
      <c r="K187" s="177">
        <f>ROUND(E187*J187,2)</f>
        <v>0</v>
      </c>
      <c r="L187" s="177">
        <v>21</v>
      </c>
      <c r="M187" s="177">
        <f>G187*(1+L187/100)</f>
        <v>0</v>
      </c>
      <c r="N187" s="177">
        <v>2.9E-4</v>
      </c>
      <c r="O187" s="177">
        <f>ROUND(E187*N187,2)</f>
        <v>0</v>
      </c>
      <c r="P187" s="177">
        <v>0</v>
      </c>
      <c r="Q187" s="177">
        <f>ROUND(E187*P187,2)</f>
        <v>0</v>
      </c>
      <c r="R187" s="177"/>
      <c r="S187" s="177" t="s">
        <v>135</v>
      </c>
      <c r="T187" s="178" t="s">
        <v>141</v>
      </c>
      <c r="U187" s="163">
        <v>0</v>
      </c>
      <c r="V187" s="163">
        <f>ROUND(E187*U187,2)</f>
        <v>0</v>
      </c>
      <c r="W187" s="163"/>
      <c r="X187" s="163" t="s">
        <v>112</v>
      </c>
      <c r="Y187" s="153"/>
      <c r="Z187" s="153"/>
      <c r="AA187" s="153"/>
      <c r="AB187" s="153"/>
      <c r="AC187" s="153"/>
      <c r="AD187" s="153"/>
      <c r="AE187" s="153"/>
      <c r="AF187" s="153"/>
      <c r="AG187" s="153" t="s">
        <v>113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ht="22.5" outlineLevel="1" x14ac:dyDescent="0.2">
      <c r="A188" s="160"/>
      <c r="B188" s="161"/>
      <c r="C188" s="251" t="s">
        <v>274</v>
      </c>
      <c r="D188" s="252"/>
      <c r="E188" s="252"/>
      <c r="F188" s="252"/>
      <c r="G188" s="252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53"/>
      <c r="Z188" s="153"/>
      <c r="AA188" s="153"/>
      <c r="AB188" s="153"/>
      <c r="AC188" s="153"/>
      <c r="AD188" s="153"/>
      <c r="AE188" s="153"/>
      <c r="AF188" s="153"/>
      <c r="AG188" s="153" t="s">
        <v>124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80" t="str">
        <f>C188</f>
        <v>Izolace izolačními trubicemi z kamenné vlny, nehořlavé, tř. reakce na oheň A2-s1), povrchová úprava z hliníkové folie se samolepící páskou, např. ROCKWOOL 800 tl. 30 mm nebo rovnocenný</v>
      </c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249"/>
      <c r="D189" s="250"/>
      <c r="E189" s="250"/>
      <c r="F189" s="250"/>
      <c r="G189" s="250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116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ht="22.5" outlineLevel="1" x14ac:dyDescent="0.2">
      <c r="A190" s="172">
        <v>73</v>
      </c>
      <c r="B190" s="173" t="s">
        <v>275</v>
      </c>
      <c r="C190" s="183" t="s">
        <v>276</v>
      </c>
      <c r="D190" s="174" t="s">
        <v>130</v>
      </c>
      <c r="E190" s="175">
        <v>64</v>
      </c>
      <c r="F190" s="176"/>
      <c r="G190" s="177">
        <f>ROUND(E190*F190,2)</f>
        <v>0</v>
      </c>
      <c r="H190" s="176"/>
      <c r="I190" s="177">
        <f>ROUND(E190*H190,2)</f>
        <v>0</v>
      </c>
      <c r="J190" s="176"/>
      <c r="K190" s="177">
        <f>ROUND(E190*J190,2)</f>
        <v>0</v>
      </c>
      <c r="L190" s="177">
        <v>21</v>
      </c>
      <c r="M190" s="177">
        <f>G190*(1+L190/100)</f>
        <v>0</v>
      </c>
      <c r="N190" s="177">
        <v>2.9E-4</v>
      </c>
      <c r="O190" s="177">
        <f>ROUND(E190*N190,2)</f>
        <v>0.02</v>
      </c>
      <c r="P190" s="177">
        <v>0</v>
      </c>
      <c r="Q190" s="177">
        <f>ROUND(E190*P190,2)</f>
        <v>0</v>
      </c>
      <c r="R190" s="177"/>
      <c r="S190" s="177" t="s">
        <v>135</v>
      </c>
      <c r="T190" s="178" t="s">
        <v>141</v>
      </c>
      <c r="U190" s="163">
        <v>0</v>
      </c>
      <c r="V190" s="163">
        <f>ROUND(E190*U190,2)</f>
        <v>0</v>
      </c>
      <c r="W190" s="163"/>
      <c r="X190" s="163" t="s">
        <v>112</v>
      </c>
      <c r="Y190" s="153"/>
      <c r="Z190" s="153"/>
      <c r="AA190" s="153"/>
      <c r="AB190" s="153"/>
      <c r="AC190" s="153"/>
      <c r="AD190" s="153"/>
      <c r="AE190" s="153"/>
      <c r="AF190" s="153"/>
      <c r="AG190" s="153" t="s">
        <v>113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ht="22.5" outlineLevel="1" x14ac:dyDescent="0.2">
      <c r="A191" s="160"/>
      <c r="B191" s="161"/>
      <c r="C191" s="251" t="s">
        <v>274</v>
      </c>
      <c r="D191" s="252"/>
      <c r="E191" s="252"/>
      <c r="F191" s="252"/>
      <c r="G191" s="252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124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80" t="str">
        <f>C191</f>
        <v>Izolace izolačními trubicemi z kamenné vlny, nehořlavé, tř. reakce na oheň A2-s1), povrchová úprava z hliníkové folie se samolepící páskou, např. ROCKWOOL 800 tl. 30 mm nebo rovnocenný</v>
      </c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249"/>
      <c r="D192" s="250"/>
      <c r="E192" s="250"/>
      <c r="F192" s="250"/>
      <c r="G192" s="250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116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ht="22.5" outlineLevel="1" x14ac:dyDescent="0.2">
      <c r="A193" s="172">
        <v>74</v>
      </c>
      <c r="B193" s="173" t="s">
        <v>277</v>
      </c>
      <c r="C193" s="183" t="s">
        <v>278</v>
      </c>
      <c r="D193" s="174" t="s">
        <v>147</v>
      </c>
      <c r="E193" s="175">
        <v>2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7">
        <v>0</v>
      </c>
      <c r="O193" s="177">
        <f>ROUND(E193*N193,2)</f>
        <v>0</v>
      </c>
      <c r="P193" s="177">
        <v>0</v>
      </c>
      <c r="Q193" s="177">
        <f>ROUND(E193*P193,2)</f>
        <v>0</v>
      </c>
      <c r="R193" s="177"/>
      <c r="S193" s="177" t="s">
        <v>135</v>
      </c>
      <c r="T193" s="178" t="s">
        <v>141</v>
      </c>
      <c r="U193" s="163">
        <v>0</v>
      </c>
      <c r="V193" s="163">
        <f>ROUND(E193*U193,2)</f>
        <v>0</v>
      </c>
      <c r="W193" s="163"/>
      <c r="X193" s="163" t="s">
        <v>112</v>
      </c>
      <c r="Y193" s="153"/>
      <c r="Z193" s="153"/>
      <c r="AA193" s="153"/>
      <c r="AB193" s="153"/>
      <c r="AC193" s="153"/>
      <c r="AD193" s="153"/>
      <c r="AE193" s="153"/>
      <c r="AF193" s="153"/>
      <c r="AG193" s="153" t="s">
        <v>113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60"/>
      <c r="B194" s="161"/>
      <c r="C194" s="245"/>
      <c r="D194" s="246"/>
      <c r="E194" s="246"/>
      <c r="F194" s="246"/>
      <c r="G194" s="246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116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ht="22.5" outlineLevel="1" x14ac:dyDescent="0.2">
      <c r="A195" s="172">
        <v>75</v>
      </c>
      <c r="B195" s="173" t="s">
        <v>279</v>
      </c>
      <c r="C195" s="183" t="s">
        <v>280</v>
      </c>
      <c r="D195" s="174" t="s">
        <v>147</v>
      </c>
      <c r="E195" s="175">
        <v>2</v>
      </c>
      <c r="F195" s="176"/>
      <c r="G195" s="177">
        <f>ROUND(E195*F195,2)</f>
        <v>0</v>
      </c>
      <c r="H195" s="176"/>
      <c r="I195" s="177">
        <f>ROUND(E195*H195,2)</f>
        <v>0</v>
      </c>
      <c r="J195" s="176"/>
      <c r="K195" s="177">
        <f>ROUND(E195*J195,2)</f>
        <v>0</v>
      </c>
      <c r="L195" s="177">
        <v>21</v>
      </c>
      <c r="M195" s="177">
        <f>G195*(1+L195/100)</f>
        <v>0</v>
      </c>
      <c r="N195" s="177">
        <v>0</v>
      </c>
      <c r="O195" s="177">
        <f>ROUND(E195*N195,2)</f>
        <v>0</v>
      </c>
      <c r="P195" s="177">
        <v>0</v>
      </c>
      <c r="Q195" s="177">
        <f>ROUND(E195*P195,2)</f>
        <v>0</v>
      </c>
      <c r="R195" s="177"/>
      <c r="S195" s="177" t="s">
        <v>135</v>
      </c>
      <c r="T195" s="178" t="s">
        <v>141</v>
      </c>
      <c r="U195" s="163">
        <v>0</v>
      </c>
      <c r="V195" s="163">
        <f>ROUND(E195*U195,2)</f>
        <v>0</v>
      </c>
      <c r="W195" s="163"/>
      <c r="X195" s="163" t="s">
        <v>112</v>
      </c>
      <c r="Y195" s="153"/>
      <c r="Z195" s="153"/>
      <c r="AA195" s="153"/>
      <c r="AB195" s="153"/>
      <c r="AC195" s="153"/>
      <c r="AD195" s="153"/>
      <c r="AE195" s="153"/>
      <c r="AF195" s="153"/>
      <c r="AG195" s="153" t="s">
        <v>113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60"/>
      <c r="B196" s="161"/>
      <c r="C196" s="245"/>
      <c r="D196" s="246"/>
      <c r="E196" s="246"/>
      <c r="F196" s="246"/>
      <c r="G196" s="246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116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ht="22.5" outlineLevel="1" x14ac:dyDescent="0.2">
      <c r="A197" s="172">
        <v>76</v>
      </c>
      <c r="B197" s="173" t="s">
        <v>281</v>
      </c>
      <c r="C197" s="183" t="s">
        <v>282</v>
      </c>
      <c r="D197" s="174" t="s">
        <v>147</v>
      </c>
      <c r="E197" s="175">
        <v>1</v>
      </c>
      <c r="F197" s="176"/>
      <c r="G197" s="177">
        <f>ROUND(E197*F197,2)</f>
        <v>0</v>
      </c>
      <c r="H197" s="176"/>
      <c r="I197" s="177">
        <f>ROUND(E197*H197,2)</f>
        <v>0</v>
      </c>
      <c r="J197" s="176"/>
      <c r="K197" s="177">
        <f>ROUND(E197*J197,2)</f>
        <v>0</v>
      </c>
      <c r="L197" s="177">
        <v>21</v>
      </c>
      <c r="M197" s="177">
        <f>G197*(1+L197/100)</f>
        <v>0</v>
      </c>
      <c r="N197" s="177">
        <v>0</v>
      </c>
      <c r="O197" s="177">
        <f>ROUND(E197*N197,2)</f>
        <v>0</v>
      </c>
      <c r="P197" s="177">
        <v>0</v>
      </c>
      <c r="Q197" s="177">
        <f>ROUND(E197*P197,2)</f>
        <v>0</v>
      </c>
      <c r="R197" s="177"/>
      <c r="S197" s="177" t="s">
        <v>135</v>
      </c>
      <c r="T197" s="178" t="s">
        <v>141</v>
      </c>
      <c r="U197" s="163">
        <v>0</v>
      </c>
      <c r="V197" s="163">
        <f>ROUND(E197*U197,2)</f>
        <v>0</v>
      </c>
      <c r="W197" s="163"/>
      <c r="X197" s="163" t="s">
        <v>112</v>
      </c>
      <c r="Y197" s="153"/>
      <c r="Z197" s="153"/>
      <c r="AA197" s="153"/>
      <c r="AB197" s="153"/>
      <c r="AC197" s="153"/>
      <c r="AD197" s="153"/>
      <c r="AE197" s="153"/>
      <c r="AF197" s="153"/>
      <c r="AG197" s="153" t="s">
        <v>113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245"/>
      <c r="D198" s="246"/>
      <c r="E198" s="246"/>
      <c r="F198" s="246"/>
      <c r="G198" s="246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116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ht="22.5" outlineLevel="1" x14ac:dyDescent="0.2">
      <c r="A199" s="172">
        <v>77</v>
      </c>
      <c r="B199" s="173" t="s">
        <v>283</v>
      </c>
      <c r="C199" s="183" t="s">
        <v>284</v>
      </c>
      <c r="D199" s="174" t="s">
        <v>147</v>
      </c>
      <c r="E199" s="175">
        <v>2</v>
      </c>
      <c r="F199" s="176"/>
      <c r="G199" s="177">
        <f>ROUND(E199*F199,2)</f>
        <v>0</v>
      </c>
      <c r="H199" s="176"/>
      <c r="I199" s="177">
        <f>ROUND(E199*H199,2)</f>
        <v>0</v>
      </c>
      <c r="J199" s="176"/>
      <c r="K199" s="177">
        <f>ROUND(E199*J199,2)</f>
        <v>0</v>
      </c>
      <c r="L199" s="177">
        <v>21</v>
      </c>
      <c r="M199" s="177">
        <f>G199*(1+L199/100)</f>
        <v>0</v>
      </c>
      <c r="N199" s="177">
        <v>0</v>
      </c>
      <c r="O199" s="177">
        <f>ROUND(E199*N199,2)</f>
        <v>0</v>
      </c>
      <c r="P199" s="177">
        <v>0</v>
      </c>
      <c r="Q199" s="177">
        <f>ROUND(E199*P199,2)</f>
        <v>0</v>
      </c>
      <c r="R199" s="177"/>
      <c r="S199" s="177" t="s">
        <v>135</v>
      </c>
      <c r="T199" s="178" t="s">
        <v>141</v>
      </c>
      <c r="U199" s="163">
        <v>0</v>
      </c>
      <c r="V199" s="163">
        <f>ROUND(E199*U199,2)</f>
        <v>0</v>
      </c>
      <c r="W199" s="163"/>
      <c r="X199" s="163" t="s">
        <v>112</v>
      </c>
      <c r="Y199" s="153"/>
      <c r="Z199" s="153"/>
      <c r="AA199" s="153"/>
      <c r="AB199" s="153"/>
      <c r="AC199" s="153"/>
      <c r="AD199" s="153"/>
      <c r="AE199" s="153"/>
      <c r="AF199" s="153"/>
      <c r="AG199" s="153" t="s">
        <v>113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ht="22.5" outlineLevel="1" x14ac:dyDescent="0.2">
      <c r="A200" s="160"/>
      <c r="B200" s="161"/>
      <c r="C200" s="251" t="s">
        <v>285</v>
      </c>
      <c r="D200" s="252"/>
      <c r="E200" s="252"/>
      <c r="F200" s="252"/>
      <c r="G200" s="252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124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80" t="str">
        <f>C200</f>
        <v>VODOVODNÍ A ŘÍDÍCÍ JEDNOTKA  PRO SMĚŠOVÁNÍ MOŽNOST PROGRAMOVÁNÍ VLASTNOSTÍ VÝTOKŮ, TEPLOTY SMÍCHANÉ VODY NEBO JEJÍ DESINFEKCI</v>
      </c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60"/>
      <c r="B201" s="161"/>
      <c r="C201" s="253" t="s">
        <v>286</v>
      </c>
      <c r="D201" s="254"/>
      <c r="E201" s="254"/>
      <c r="F201" s="254"/>
      <c r="G201" s="254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124</v>
      </c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60"/>
      <c r="B202" s="161"/>
      <c r="C202" s="249"/>
      <c r="D202" s="250"/>
      <c r="E202" s="250"/>
      <c r="F202" s="250"/>
      <c r="G202" s="250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116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ht="22.5" outlineLevel="1" x14ac:dyDescent="0.2">
      <c r="A203" s="172">
        <v>78</v>
      </c>
      <c r="B203" s="173" t="s">
        <v>287</v>
      </c>
      <c r="C203" s="183" t="s">
        <v>288</v>
      </c>
      <c r="D203" s="174" t="s">
        <v>147</v>
      </c>
      <c r="E203" s="175">
        <v>4</v>
      </c>
      <c r="F203" s="176"/>
      <c r="G203" s="177">
        <f>ROUND(E203*F203,2)</f>
        <v>0</v>
      </c>
      <c r="H203" s="176"/>
      <c r="I203" s="177">
        <f>ROUND(E203*H203,2)</f>
        <v>0</v>
      </c>
      <c r="J203" s="176"/>
      <c r="K203" s="177">
        <f>ROUND(E203*J203,2)</f>
        <v>0</v>
      </c>
      <c r="L203" s="177">
        <v>21</v>
      </c>
      <c r="M203" s="177">
        <f>G203*(1+L203/100)</f>
        <v>0</v>
      </c>
      <c r="N203" s="177">
        <v>0</v>
      </c>
      <c r="O203" s="177">
        <f>ROUND(E203*N203,2)</f>
        <v>0</v>
      </c>
      <c r="P203" s="177">
        <v>0</v>
      </c>
      <c r="Q203" s="177">
        <f>ROUND(E203*P203,2)</f>
        <v>0</v>
      </c>
      <c r="R203" s="177"/>
      <c r="S203" s="177" t="s">
        <v>135</v>
      </c>
      <c r="T203" s="178" t="s">
        <v>141</v>
      </c>
      <c r="U203" s="163">
        <v>0</v>
      </c>
      <c r="V203" s="163">
        <f>ROUND(E203*U203,2)</f>
        <v>0</v>
      </c>
      <c r="W203" s="163"/>
      <c r="X203" s="163" t="s">
        <v>112</v>
      </c>
      <c r="Y203" s="153"/>
      <c r="Z203" s="153"/>
      <c r="AA203" s="153"/>
      <c r="AB203" s="153"/>
      <c r="AC203" s="153"/>
      <c r="AD203" s="153"/>
      <c r="AE203" s="153"/>
      <c r="AF203" s="153"/>
      <c r="AG203" s="153" t="s">
        <v>113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60"/>
      <c r="B204" s="161"/>
      <c r="C204" s="251" t="s">
        <v>289</v>
      </c>
      <c r="D204" s="252"/>
      <c r="E204" s="252"/>
      <c r="F204" s="252"/>
      <c r="G204" s="252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53"/>
      <c r="Z204" s="153"/>
      <c r="AA204" s="153"/>
      <c r="AB204" s="153"/>
      <c r="AC204" s="153"/>
      <c r="AD204" s="153"/>
      <c r="AE204" s="153"/>
      <c r="AF204" s="153"/>
      <c r="AG204" s="153" t="s">
        <v>124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80" t="str">
        <f>C204</f>
        <v>U1,U4 Umyvadlová baterie DN15 senzorová, stojánková, chrom, bez možností přímé regulace teploty, pevný vývod,</v>
      </c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60"/>
      <c r="B205" s="161"/>
      <c r="C205" s="253" t="s">
        <v>290</v>
      </c>
      <c r="D205" s="254"/>
      <c r="E205" s="254"/>
      <c r="F205" s="254"/>
      <c r="G205" s="254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124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80" t="str">
        <f>C205</f>
        <v>speciální perlátor s pojistkou proti odcizení s laminární regulací průtoku, s integrovanou elektronikou v těle baterie,</v>
      </c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60"/>
      <c r="B206" s="161"/>
      <c r="C206" s="253" t="s">
        <v>291</v>
      </c>
      <c r="D206" s="254"/>
      <c r="E206" s="254"/>
      <c r="F206" s="254"/>
      <c r="G206" s="254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124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60"/>
      <c r="B207" s="161"/>
      <c r="C207" s="249"/>
      <c r="D207" s="250"/>
      <c r="E207" s="250"/>
      <c r="F207" s="250"/>
      <c r="G207" s="250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53"/>
      <c r="Z207" s="153"/>
      <c r="AA207" s="153"/>
      <c r="AB207" s="153"/>
      <c r="AC207" s="153"/>
      <c r="AD207" s="153"/>
      <c r="AE207" s="153"/>
      <c r="AF207" s="153"/>
      <c r="AG207" s="153" t="s">
        <v>116</v>
      </c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ht="22.5" outlineLevel="1" x14ac:dyDescent="0.2">
      <c r="A208" s="172">
        <v>79</v>
      </c>
      <c r="B208" s="173" t="s">
        <v>292</v>
      </c>
      <c r="C208" s="183" t="s">
        <v>293</v>
      </c>
      <c r="D208" s="174" t="s">
        <v>147</v>
      </c>
      <c r="E208" s="175">
        <v>3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7">
        <v>0</v>
      </c>
      <c r="O208" s="177">
        <f>ROUND(E208*N208,2)</f>
        <v>0</v>
      </c>
      <c r="P208" s="177">
        <v>0</v>
      </c>
      <c r="Q208" s="177">
        <f>ROUND(E208*P208,2)</f>
        <v>0</v>
      </c>
      <c r="R208" s="177"/>
      <c r="S208" s="177" t="s">
        <v>135</v>
      </c>
      <c r="T208" s="178" t="s">
        <v>141</v>
      </c>
      <c r="U208" s="163">
        <v>0</v>
      </c>
      <c r="V208" s="163">
        <f>ROUND(E208*U208,2)</f>
        <v>0</v>
      </c>
      <c r="W208" s="163"/>
      <c r="X208" s="163" t="s">
        <v>112</v>
      </c>
      <c r="Y208" s="153"/>
      <c r="Z208" s="153"/>
      <c r="AA208" s="153"/>
      <c r="AB208" s="153"/>
      <c r="AC208" s="153"/>
      <c r="AD208" s="153"/>
      <c r="AE208" s="153"/>
      <c r="AF208" s="153"/>
      <c r="AG208" s="153" t="s">
        <v>113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60"/>
      <c r="B209" s="161"/>
      <c r="C209" s="251" t="s">
        <v>294</v>
      </c>
      <c r="D209" s="252"/>
      <c r="E209" s="252"/>
      <c r="F209" s="252"/>
      <c r="G209" s="252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124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60"/>
      <c r="B210" s="161"/>
      <c r="C210" s="253" t="s">
        <v>295</v>
      </c>
      <c r="D210" s="254"/>
      <c r="E210" s="254"/>
      <c r="F210" s="254"/>
      <c r="G210" s="254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53"/>
      <c r="Z210" s="153"/>
      <c r="AA210" s="153"/>
      <c r="AB210" s="153"/>
      <c r="AC210" s="153"/>
      <c r="AD210" s="153"/>
      <c r="AE210" s="153"/>
      <c r="AF210" s="153"/>
      <c r="AG210" s="153" t="s">
        <v>124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ht="22.5" outlineLevel="1" x14ac:dyDescent="0.2">
      <c r="A211" s="160"/>
      <c r="B211" s="161"/>
      <c r="C211" s="253" t="s">
        <v>296</v>
      </c>
      <c r="D211" s="254"/>
      <c r="E211" s="254"/>
      <c r="F211" s="254"/>
      <c r="G211" s="254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124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80" t="str">
        <f>C211</f>
        <v>VČETNĚ 2ks FLEXI HADIČEK M10x1-3/8"" např.CeraPlan III Grande - umyvadlová páková baterie s odtokovou garniturou nebo rovnocenná.</v>
      </c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60"/>
      <c r="B212" s="161"/>
      <c r="C212" s="249"/>
      <c r="D212" s="250"/>
      <c r="E212" s="250"/>
      <c r="F212" s="250"/>
      <c r="G212" s="250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116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ht="22.5" outlineLevel="1" x14ac:dyDescent="0.2">
      <c r="A213" s="172">
        <v>80</v>
      </c>
      <c r="B213" s="173" t="s">
        <v>297</v>
      </c>
      <c r="C213" s="183" t="s">
        <v>298</v>
      </c>
      <c r="D213" s="174" t="s">
        <v>147</v>
      </c>
      <c r="E213" s="175">
        <v>2</v>
      </c>
      <c r="F213" s="176"/>
      <c r="G213" s="177">
        <f>ROUND(E213*F213,2)</f>
        <v>0</v>
      </c>
      <c r="H213" s="176"/>
      <c r="I213" s="177">
        <f>ROUND(E213*H213,2)</f>
        <v>0</v>
      </c>
      <c r="J213" s="176"/>
      <c r="K213" s="177">
        <f>ROUND(E213*J213,2)</f>
        <v>0</v>
      </c>
      <c r="L213" s="177">
        <v>21</v>
      </c>
      <c r="M213" s="177">
        <f>G213*(1+L213/100)</f>
        <v>0</v>
      </c>
      <c r="N213" s="177">
        <v>0</v>
      </c>
      <c r="O213" s="177">
        <f>ROUND(E213*N213,2)</f>
        <v>0</v>
      </c>
      <c r="P213" s="177">
        <v>0</v>
      </c>
      <c r="Q213" s="177">
        <f>ROUND(E213*P213,2)</f>
        <v>0</v>
      </c>
      <c r="R213" s="177"/>
      <c r="S213" s="177" t="s">
        <v>135</v>
      </c>
      <c r="T213" s="178" t="s">
        <v>141</v>
      </c>
      <c r="U213" s="163">
        <v>0</v>
      </c>
      <c r="V213" s="163">
        <f>ROUND(E213*U213,2)</f>
        <v>0</v>
      </c>
      <c r="W213" s="163"/>
      <c r="X213" s="163" t="s">
        <v>112</v>
      </c>
      <c r="Y213" s="153"/>
      <c r="Z213" s="153"/>
      <c r="AA213" s="153"/>
      <c r="AB213" s="153"/>
      <c r="AC213" s="153"/>
      <c r="AD213" s="153"/>
      <c r="AE213" s="153"/>
      <c r="AF213" s="153"/>
      <c r="AG213" s="153" t="s">
        <v>113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ht="45" outlineLevel="1" x14ac:dyDescent="0.2">
      <c r="A214" s="160"/>
      <c r="B214" s="161"/>
      <c r="C214" s="251" t="s">
        <v>299</v>
      </c>
      <c r="D214" s="252"/>
      <c r="E214" s="252"/>
      <c r="F214" s="252"/>
      <c r="G214" s="252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124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80" t="str">
        <f>C214</f>
        <v>SPR1 Baterie sprchová nástěnná, DN 15, se zařízením na zamezení zpětného toku. Skryté S-přípojky s nízkou hlučností (nastavitelné 137 - 163 mm), kovová ovládací páka. CLICK-kartuše O 47 mm s keramickými disky, kartuše z nerez oceli, rozsah otáčení páky 120°. Integrovaný zásobník maziva (vhodné pro potravinářské použití), integrovaný omezovač teplé vody + sprchový komplet (růžice, držák, sprchová hadice) např. IDEAL STANDARD CERAPLAN III nebo rovnocenný.</v>
      </c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60"/>
      <c r="B215" s="161"/>
      <c r="C215" s="249"/>
      <c r="D215" s="250"/>
      <c r="E215" s="250"/>
      <c r="F215" s="250"/>
      <c r="G215" s="250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116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72">
        <v>81</v>
      </c>
      <c r="B216" s="173" t="s">
        <v>300</v>
      </c>
      <c r="C216" s="183" t="s">
        <v>301</v>
      </c>
      <c r="D216" s="174" t="s">
        <v>147</v>
      </c>
      <c r="E216" s="175">
        <v>1</v>
      </c>
      <c r="F216" s="176"/>
      <c r="G216" s="177">
        <f>ROUND(E216*F216,2)</f>
        <v>0</v>
      </c>
      <c r="H216" s="176"/>
      <c r="I216" s="177">
        <f>ROUND(E216*H216,2)</f>
        <v>0</v>
      </c>
      <c r="J216" s="176"/>
      <c r="K216" s="177">
        <f>ROUND(E216*J216,2)</f>
        <v>0</v>
      </c>
      <c r="L216" s="177">
        <v>21</v>
      </c>
      <c r="M216" s="177">
        <f>G216*(1+L216/100)</f>
        <v>0</v>
      </c>
      <c r="N216" s="177">
        <v>0</v>
      </c>
      <c r="O216" s="177">
        <f>ROUND(E216*N216,2)</f>
        <v>0</v>
      </c>
      <c r="P216" s="177">
        <v>0</v>
      </c>
      <c r="Q216" s="177">
        <f>ROUND(E216*P216,2)</f>
        <v>0</v>
      </c>
      <c r="R216" s="177"/>
      <c r="S216" s="177" t="s">
        <v>135</v>
      </c>
      <c r="T216" s="178" t="s">
        <v>141</v>
      </c>
      <c r="U216" s="163">
        <v>0</v>
      </c>
      <c r="V216" s="163">
        <f>ROUND(E216*U216,2)</f>
        <v>0</v>
      </c>
      <c r="W216" s="163"/>
      <c r="X216" s="163" t="s">
        <v>112</v>
      </c>
      <c r="Y216" s="153"/>
      <c r="Z216" s="153"/>
      <c r="AA216" s="153"/>
      <c r="AB216" s="153"/>
      <c r="AC216" s="153"/>
      <c r="AD216" s="153"/>
      <c r="AE216" s="153"/>
      <c r="AF216" s="153"/>
      <c r="AG216" s="153" t="s">
        <v>113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ht="33.75" outlineLevel="1" x14ac:dyDescent="0.2">
      <c r="A217" s="160"/>
      <c r="B217" s="161"/>
      <c r="C217" s="251" t="s">
        <v>302</v>
      </c>
      <c r="D217" s="252"/>
      <c r="E217" s="252"/>
      <c r="F217" s="252"/>
      <c r="G217" s="252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124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80" t="str">
        <f>C217</f>
        <v>Bidetová baterie DN15, páková, s odtokovou garniturou, chrom, odtoková garnitura G1 1/4, kloubový perlátor, upevnění s centrovacím a těsnicím kroužkem, pivot kartuše z nerez oceli VČETNĚ 2ks FLEXI HADIČEK M10x1-3/8" např.IDEAL STANDARD CERAPLAN III nebo rovnocenná.</v>
      </c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60"/>
      <c r="B218" s="161"/>
      <c r="C218" s="249"/>
      <c r="D218" s="250"/>
      <c r="E218" s="250"/>
      <c r="F218" s="250"/>
      <c r="G218" s="250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53"/>
      <c r="Z218" s="153"/>
      <c r="AA218" s="153"/>
      <c r="AB218" s="153"/>
      <c r="AC218" s="153"/>
      <c r="AD218" s="153"/>
      <c r="AE218" s="153"/>
      <c r="AF218" s="153"/>
      <c r="AG218" s="153" t="s">
        <v>116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72">
        <v>82</v>
      </c>
      <c r="B219" s="173" t="s">
        <v>303</v>
      </c>
      <c r="C219" s="183" t="s">
        <v>304</v>
      </c>
      <c r="D219" s="174" t="s">
        <v>147</v>
      </c>
      <c r="E219" s="175">
        <v>1</v>
      </c>
      <c r="F219" s="176"/>
      <c r="G219" s="177">
        <f>ROUND(E219*F219,2)</f>
        <v>0</v>
      </c>
      <c r="H219" s="176"/>
      <c r="I219" s="177">
        <f>ROUND(E219*H219,2)</f>
        <v>0</v>
      </c>
      <c r="J219" s="176"/>
      <c r="K219" s="177">
        <f>ROUND(E219*J219,2)</f>
        <v>0</v>
      </c>
      <c r="L219" s="177">
        <v>21</v>
      </c>
      <c r="M219" s="177">
        <f>G219*(1+L219/100)</f>
        <v>0</v>
      </c>
      <c r="N219" s="177">
        <v>0</v>
      </c>
      <c r="O219" s="177">
        <f>ROUND(E219*N219,2)</f>
        <v>0</v>
      </c>
      <c r="P219" s="177">
        <v>0</v>
      </c>
      <c r="Q219" s="177">
        <f>ROUND(E219*P219,2)</f>
        <v>0</v>
      </c>
      <c r="R219" s="177"/>
      <c r="S219" s="177" t="s">
        <v>135</v>
      </c>
      <c r="T219" s="178" t="s">
        <v>141</v>
      </c>
      <c r="U219" s="163">
        <v>0</v>
      </c>
      <c r="V219" s="163">
        <f>ROUND(E219*U219,2)</f>
        <v>0</v>
      </c>
      <c r="W219" s="163"/>
      <c r="X219" s="163" t="s">
        <v>112</v>
      </c>
      <c r="Y219" s="153"/>
      <c r="Z219" s="153"/>
      <c r="AA219" s="153"/>
      <c r="AB219" s="153"/>
      <c r="AC219" s="153"/>
      <c r="AD219" s="153"/>
      <c r="AE219" s="153"/>
      <c r="AF219" s="153"/>
      <c r="AG219" s="153" t="s">
        <v>113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ht="33.75" outlineLevel="1" x14ac:dyDescent="0.2">
      <c r="A220" s="160"/>
      <c r="B220" s="161"/>
      <c r="C220" s="251" t="s">
        <v>305</v>
      </c>
      <c r="D220" s="252"/>
      <c r="E220" s="252"/>
      <c r="F220" s="252"/>
      <c r="G220" s="252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53"/>
      <c r="Z220" s="153"/>
      <c r="AA220" s="153"/>
      <c r="AB220" s="153"/>
      <c r="AC220" s="153"/>
      <c r="AD220" s="153"/>
      <c r="AE220" s="153"/>
      <c r="AF220" s="153"/>
      <c r="AG220" s="153" t="s">
        <v>124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80" t="str">
        <f>C220</f>
        <v>Podomítkový modul pro bidet určený pro montáž do předstěny nebo do nosných zdí suchým procesem, plynule nastavitelné nohy, výškově nastavitelné od 0 do 200 mm, výška modulu 1120 mm, robustní konstrukce, nosnost 400 kg, součástí je kompletní sada pro upevnění.</v>
      </c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60"/>
      <c r="B221" s="161"/>
      <c r="C221" s="249"/>
      <c r="D221" s="250"/>
      <c r="E221" s="250"/>
      <c r="F221" s="250"/>
      <c r="G221" s="250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53"/>
      <c r="Z221" s="153"/>
      <c r="AA221" s="153"/>
      <c r="AB221" s="153"/>
      <c r="AC221" s="153"/>
      <c r="AD221" s="153"/>
      <c r="AE221" s="153"/>
      <c r="AF221" s="153"/>
      <c r="AG221" s="153" t="s">
        <v>116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72">
        <v>83</v>
      </c>
      <c r="B222" s="173" t="s">
        <v>306</v>
      </c>
      <c r="C222" s="183" t="s">
        <v>307</v>
      </c>
      <c r="D222" s="174" t="s">
        <v>147</v>
      </c>
      <c r="E222" s="175">
        <v>4</v>
      </c>
      <c r="F222" s="176"/>
      <c r="G222" s="177">
        <f>ROUND(E222*F222,2)</f>
        <v>0</v>
      </c>
      <c r="H222" s="176"/>
      <c r="I222" s="177">
        <f>ROUND(E222*H222,2)</f>
        <v>0</v>
      </c>
      <c r="J222" s="176"/>
      <c r="K222" s="177">
        <f>ROUND(E222*J222,2)</f>
        <v>0</v>
      </c>
      <c r="L222" s="177">
        <v>21</v>
      </c>
      <c r="M222" s="177">
        <f>G222*(1+L222/100)</f>
        <v>0</v>
      </c>
      <c r="N222" s="177">
        <v>0</v>
      </c>
      <c r="O222" s="177">
        <f>ROUND(E222*N222,2)</f>
        <v>0</v>
      </c>
      <c r="P222" s="177">
        <v>0</v>
      </c>
      <c r="Q222" s="177">
        <f>ROUND(E222*P222,2)</f>
        <v>0</v>
      </c>
      <c r="R222" s="177"/>
      <c r="S222" s="177" t="s">
        <v>135</v>
      </c>
      <c r="T222" s="178" t="s">
        <v>141</v>
      </c>
      <c r="U222" s="163">
        <v>0</v>
      </c>
      <c r="V222" s="163">
        <f>ROUND(E222*U222,2)</f>
        <v>0</v>
      </c>
      <c r="W222" s="163"/>
      <c r="X222" s="163" t="s">
        <v>112</v>
      </c>
      <c r="Y222" s="153"/>
      <c r="Z222" s="153"/>
      <c r="AA222" s="153"/>
      <c r="AB222" s="153"/>
      <c r="AC222" s="153"/>
      <c r="AD222" s="153"/>
      <c r="AE222" s="153"/>
      <c r="AF222" s="153"/>
      <c r="AG222" s="153" t="s">
        <v>113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60"/>
      <c r="B223" s="161"/>
      <c r="C223" s="251" t="s">
        <v>308</v>
      </c>
      <c r="D223" s="252"/>
      <c r="E223" s="252"/>
      <c r="F223" s="252"/>
      <c r="G223" s="252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124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80" t="str">
        <f>C223</f>
        <v>SPR SPRCHOVÁ HLAVICE PEVNÁ 1/2"" S NASTAVITELNÝM ÚHLEM VÝTOKU, PŘIPOJENÍ ZE ZDI, VANDALUVZDORNÉ PROVEDENÍ</v>
      </c>
      <c r="BB223" s="153"/>
      <c r="BC223" s="153"/>
      <c r="BD223" s="153"/>
      <c r="BE223" s="153"/>
      <c r="BF223" s="153"/>
      <c r="BG223" s="153"/>
      <c r="BH223" s="153"/>
    </row>
    <row r="224" spans="1:60" ht="22.5" outlineLevel="1" x14ac:dyDescent="0.2">
      <c r="A224" s="160"/>
      <c r="B224" s="161"/>
      <c r="C224" s="253" t="s">
        <v>309</v>
      </c>
      <c r="D224" s="254"/>
      <c r="E224" s="254"/>
      <c r="F224" s="254"/>
      <c r="G224" s="254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53"/>
      <c r="Z224" s="153"/>
      <c r="AA224" s="153"/>
      <c r="AB224" s="153"/>
      <c r="AC224" s="153"/>
      <c r="AD224" s="153"/>
      <c r="AE224" s="153"/>
      <c r="AF224" s="153"/>
      <c r="AG224" s="153" t="s">
        <v>124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80" t="str">
        <f>C224</f>
        <v>TLAČNÝ SAMOUZAVÍRACÍ SPRCHOVÝ VENTIL DO ZDI NA SMÍCHANOU VODU, VČETNĚ KRYCÍ RŮŽICE, PŘEVLEČNÝCH MATIC A INSTALAČNÍ KRABICE</v>
      </c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60"/>
      <c r="B225" s="161"/>
      <c r="C225" s="253" t="s">
        <v>310</v>
      </c>
      <c r="D225" s="254"/>
      <c r="E225" s="254"/>
      <c r="F225" s="254"/>
      <c r="G225" s="254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124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80" t="str">
        <f>C225</f>
        <v>VANDALUVZDORNÉ PROVEDENÍ, SAMOČISTÍCÍ MECHANISMUS SE SYNTETICKÝM RUBÍNEM např.Concept Ekotech nebo rovnocenný.</v>
      </c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60"/>
      <c r="B226" s="161"/>
      <c r="C226" s="249"/>
      <c r="D226" s="250"/>
      <c r="E226" s="250"/>
      <c r="F226" s="250"/>
      <c r="G226" s="250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116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72">
        <v>84</v>
      </c>
      <c r="B227" s="173" t="s">
        <v>311</v>
      </c>
      <c r="C227" s="183" t="s">
        <v>312</v>
      </c>
      <c r="D227" s="174" t="s">
        <v>147</v>
      </c>
      <c r="E227" s="175">
        <v>3</v>
      </c>
      <c r="F227" s="176"/>
      <c r="G227" s="177">
        <f>ROUND(E227*F227,2)</f>
        <v>0</v>
      </c>
      <c r="H227" s="176"/>
      <c r="I227" s="177">
        <f>ROUND(E227*H227,2)</f>
        <v>0</v>
      </c>
      <c r="J227" s="176"/>
      <c r="K227" s="177">
        <f>ROUND(E227*J227,2)</f>
        <v>0</v>
      </c>
      <c r="L227" s="177">
        <v>21</v>
      </c>
      <c r="M227" s="177">
        <f>G227*(1+L227/100)</f>
        <v>0</v>
      </c>
      <c r="N227" s="177">
        <v>0</v>
      </c>
      <c r="O227" s="177">
        <f>ROUND(E227*N227,2)</f>
        <v>0</v>
      </c>
      <c r="P227" s="177">
        <v>0</v>
      </c>
      <c r="Q227" s="177">
        <f>ROUND(E227*P227,2)</f>
        <v>0</v>
      </c>
      <c r="R227" s="177"/>
      <c r="S227" s="177" t="s">
        <v>135</v>
      </c>
      <c r="T227" s="178" t="s">
        <v>141</v>
      </c>
      <c r="U227" s="163">
        <v>0</v>
      </c>
      <c r="V227" s="163">
        <f>ROUND(E227*U227,2)</f>
        <v>0</v>
      </c>
      <c r="W227" s="163"/>
      <c r="X227" s="163" t="s">
        <v>112</v>
      </c>
      <c r="Y227" s="153"/>
      <c r="Z227" s="153"/>
      <c r="AA227" s="153"/>
      <c r="AB227" s="153"/>
      <c r="AC227" s="153"/>
      <c r="AD227" s="153"/>
      <c r="AE227" s="153"/>
      <c r="AF227" s="153"/>
      <c r="AG227" s="153" t="s">
        <v>113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ht="22.5" outlineLevel="1" x14ac:dyDescent="0.2">
      <c r="A228" s="160"/>
      <c r="B228" s="161"/>
      <c r="C228" s="251" t="s">
        <v>313</v>
      </c>
      <c r="D228" s="252"/>
      <c r="E228" s="252"/>
      <c r="F228" s="252"/>
      <c r="G228" s="252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53"/>
      <c r="Z228" s="153"/>
      <c r="AA228" s="153"/>
      <c r="AB228" s="153"/>
      <c r="AC228" s="153"/>
      <c r="AD228" s="153"/>
      <c r="AE228" s="153"/>
      <c r="AF228" s="153"/>
      <c r="AG228" s="153" t="s">
        <v>124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80" t="str">
        <f>C228</f>
        <v>DŘ Dřezová stojánková baterie DN15, páková, s otočným ramenem a perlátorem, chrom, kartuše: O 47 mm montáž zespodu – upevnění s centrovacím a těsnicím kroužkem, pivot kartuše z nerez oceli, rozsah otáčení páky 90</v>
      </c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60"/>
      <c r="B229" s="161"/>
      <c r="C229" s="253" t="s">
        <v>314</v>
      </c>
      <c r="D229" s="254"/>
      <c r="E229" s="254"/>
      <c r="F229" s="254"/>
      <c r="G229" s="254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53"/>
      <c r="Z229" s="153"/>
      <c r="AA229" s="153"/>
      <c r="AB229" s="153"/>
      <c r="AC229" s="153"/>
      <c r="AD229" s="153"/>
      <c r="AE229" s="153"/>
      <c r="AF229" s="153"/>
      <c r="AG229" s="153" t="s">
        <v>124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60"/>
      <c r="B230" s="161"/>
      <c r="C230" s="249"/>
      <c r="D230" s="250"/>
      <c r="E230" s="250"/>
      <c r="F230" s="250"/>
      <c r="G230" s="250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53"/>
      <c r="Z230" s="153"/>
      <c r="AA230" s="153"/>
      <c r="AB230" s="153"/>
      <c r="AC230" s="153"/>
      <c r="AD230" s="153"/>
      <c r="AE230" s="153"/>
      <c r="AF230" s="153"/>
      <c r="AG230" s="153" t="s">
        <v>116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ht="22.5" outlineLevel="1" x14ac:dyDescent="0.2">
      <c r="A231" s="172">
        <v>85</v>
      </c>
      <c r="B231" s="173" t="s">
        <v>315</v>
      </c>
      <c r="C231" s="183" t="s">
        <v>146</v>
      </c>
      <c r="D231" s="174" t="s">
        <v>147</v>
      </c>
      <c r="E231" s="175">
        <v>8</v>
      </c>
      <c r="F231" s="176"/>
      <c r="G231" s="177">
        <f>ROUND(E231*F231,2)</f>
        <v>0</v>
      </c>
      <c r="H231" s="176"/>
      <c r="I231" s="177">
        <f>ROUND(E231*H231,2)</f>
        <v>0</v>
      </c>
      <c r="J231" s="176"/>
      <c r="K231" s="177">
        <f>ROUND(E231*J231,2)</f>
        <v>0</v>
      </c>
      <c r="L231" s="177">
        <v>21</v>
      </c>
      <c r="M231" s="177">
        <f>G231*(1+L231/100)</f>
        <v>0</v>
      </c>
      <c r="N231" s="177">
        <v>0</v>
      </c>
      <c r="O231" s="177">
        <f>ROUND(E231*N231,2)</f>
        <v>0</v>
      </c>
      <c r="P231" s="177">
        <v>0</v>
      </c>
      <c r="Q231" s="177">
        <f>ROUND(E231*P231,2)</f>
        <v>0</v>
      </c>
      <c r="R231" s="177"/>
      <c r="S231" s="177" t="s">
        <v>135</v>
      </c>
      <c r="T231" s="178" t="s">
        <v>141</v>
      </c>
      <c r="U231" s="163">
        <v>0</v>
      </c>
      <c r="V231" s="163">
        <f>ROUND(E231*U231,2)</f>
        <v>0</v>
      </c>
      <c r="W231" s="163"/>
      <c r="X231" s="163" t="s">
        <v>112</v>
      </c>
      <c r="Y231" s="153"/>
      <c r="Z231" s="153"/>
      <c r="AA231" s="153"/>
      <c r="AB231" s="153"/>
      <c r="AC231" s="153"/>
      <c r="AD231" s="153"/>
      <c r="AE231" s="153"/>
      <c r="AF231" s="153"/>
      <c r="AG231" s="153" t="s">
        <v>113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60"/>
      <c r="B232" s="161"/>
      <c r="C232" s="245"/>
      <c r="D232" s="246"/>
      <c r="E232" s="246"/>
      <c r="F232" s="246"/>
      <c r="G232" s="246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53"/>
      <c r="Z232" s="153"/>
      <c r="AA232" s="153"/>
      <c r="AB232" s="153"/>
      <c r="AC232" s="153"/>
      <c r="AD232" s="153"/>
      <c r="AE232" s="153"/>
      <c r="AF232" s="153"/>
      <c r="AG232" s="153" t="s">
        <v>116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ht="22.5" outlineLevel="1" x14ac:dyDescent="0.2">
      <c r="A233" s="172">
        <v>86</v>
      </c>
      <c r="B233" s="173" t="s">
        <v>316</v>
      </c>
      <c r="C233" s="183" t="s">
        <v>317</v>
      </c>
      <c r="D233" s="174" t="s">
        <v>130</v>
      </c>
      <c r="E233" s="175">
        <v>2</v>
      </c>
      <c r="F233" s="176"/>
      <c r="G233" s="177">
        <f>ROUND(E233*F233,2)</f>
        <v>0</v>
      </c>
      <c r="H233" s="176"/>
      <c r="I233" s="177">
        <f>ROUND(E233*H233,2)</f>
        <v>0</v>
      </c>
      <c r="J233" s="176"/>
      <c r="K233" s="177">
        <f>ROUND(E233*J233,2)</f>
        <v>0</v>
      </c>
      <c r="L233" s="177">
        <v>21</v>
      </c>
      <c r="M233" s="177">
        <f>G233*(1+L233/100)</f>
        <v>0</v>
      </c>
      <c r="N233" s="177">
        <v>9.5E-4</v>
      </c>
      <c r="O233" s="177">
        <f>ROUND(E233*N233,2)</f>
        <v>0</v>
      </c>
      <c r="P233" s="177">
        <v>0</v>
      </c>
      <c r="Q233" s="177">
        <f>ROUND(E233*P233,2)</f>
        <v>0</v>
      </c>
      <c r="R233" s="177"/>
      <c r="S233" s="177" t="s">
        <v>135</v>
      </c>
      <c r="T233" s="178" t="s">
        <v>111</v>
      </c>
      <c r="U233" s="163">
        <v>0.27400000000000002</v>
      </c>
      <c r="V233" s="163">
        <f>ROUND(E233*U233,2)</f>
        <v>0.55000000000000004</v>
      </c>
      <c r="W233" s="163"/>
      <c r="X233" s="163" t="s">
        <v>112</v>
      </c>
      <c r="Y233" s="153"/>
      <c r="Z233" s="153"/>
      <c r="AA233" s="153"/>
      <c r="AB233" s="153"/>
      <c r="AC233" s="153"/>
      <c r="AD233" s="153"/>
      <c r="AE233" s="153"/>
      <c r="AF233" s="153"/>
      <c r="AG233" s="153" t="s">
        <v>113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60"/>
      <c r="B234" s="161"/>
      <c r="C234" s="245"/>
      <c r="D234" s="246"/>
      <c r="E234" s="246"/>
      <c r="F234" s="246"/>
      <c r="G234" s="246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53"/>
      <c r="Z234" s="153"/>
      <c r="AA234" s="153"/>
      <c r="AB234" s="153"/>
      <c r="AC234" s="153"/>
      <c r="AD234" s="153"/>
      <c r="AE234" s="153"/>
      <c r="AF234" s="153"/>
      <c r="AG234" s="153" t="s">
        <v>116</v>
      </c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ht="22.5" outlineLevel="1" x14ac:dyDescent="0.2">
      <c r="A235" s="172">
        <v>87</v>
      </c>
      <c r="B235" s="173" t="s">
        <v>318</v>
      </c>
      <c r="C235" s="183" t="s">
        <v>319</v>
      </c>
      <c r="D235" s="174" t="s">
        <v>130</v>
      </c>
      <c r="E235" s="175">
        <v>64</v>
      </c>
      <c r="F235" s="176"/>
      <c r="G235" s="177">
        <f>ROUND(E235*F235,2)</f>
        <v>0</v>
      </c>
      <c r="H235" s="176"/>
      <c r="I235" s="177">
        <f>ROUND(E235*H235,2)</f>
        <v>0</v>
      </c>
      <c r="J235" s="176"/>
      <c r="K235" s="177">
        <f>ROUND(E235*J235,2)</f>
        <v>0</v>
      </c>
      <c r="L235" s="177">
        <v>21</v>
      </c>
      <c r="M235" s="177">
        <f>G235*(1+L235/100)</f>
        <v>0</v>
      </c>
      <c r="N235" s="177">
        <v>1.66E-3</v>
      </c>
      <c r="O235" s="177">
        <f>ROUND(E235*N235,2)</f>
        <v>0.11</v>
      </c>
      <c r="P235" s="177">
        <v>0</v>
      </c>
      <c r="Q235" s="177">
        <f>ROUND(E235*P235,2)</f>
        <v>0</v>
      </c>
      <c r="R235" s="177"/>
      <c r="S235" s="177" t="s">
        <v>135</v>
      </c>
      <c r="T235" s="178" t="s">
        <v>111</v>
      </c>
      <c r="U235" s="163">
        <v>0.31900000000000001</v>
      </c>
      <c r="V235" s="163">
        <f>ROUND(E235*U235,2)</f>
        <v>20.420000000000002</v>
      </c>
      <c r="W235" s="163"/>
      <c r="X235" s="163" t="s">
        <v>112</v>
      </c>
      <c r="Y235" s="153"/>
      <c r="Z235" s="153"/>
      <c r="AA235" s="153"/>
      <c r="AB235" s="153"/>
      <c r="AC235" s="153"/>
      <c r="AD235" s="153"/>
      <c r="AE235" s="153"/>
      <c r="AF235" s="153"/>
      <c r="AG235" s="153" t="s">
        <v>113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60"/>
      <c r="B236" s="161"/>
      <c r="C236" s="245"/>
      <c r="D236" s="246"/>
      <c r="E236" s="246"/>
      <c r="F236" s="246"/>
      <c r="G236" s="246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116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72">
        <v>88</v>
      </c>
      <c r="B237" s="173" t="s">
        <v>320</v>
      </c>
      <c r="C237" s="183" t="s">
        <v>321</v>
      </c>
      <c r="D237" s="174" t="s">
        <v>130</v>
      </c>
      <c r="E237" s="175">
        <v>107</v>
      </c>
      <c r="F237" s="176"/>
      <c r="G237" s="177">
        <f>ROUND(E237*F237,2)</f>
        <v>0</v>
      </c>
      <c r="H237" s="176"/>
      <c r="I237" s="177">
        <f>ROUND(E237*H237,2)</f>
        <v>0</v>
      </c>
      <c r="J237" s="176"/>
      <c r="K237" s="177">
        <f>ROUND(E237*J237,2)</f>
        <v>0</v>
      </c>
      <c r="L237" s="177">
        <v>21</v>
      </c>
      <c r="M237" s="177">
        <f>G237*(1+L237/100)</f>
        <v>0</v>
      </c>
      <c r="N237" s="177">
        <v>5.9999999999999995E-4</v>
      </c>
      <c r="O237" s="177">
        <f>ROUND(E237*N237,2)</f>
        <v>0.06</v>
      </c>
      <c r="P237" s="177">
        <v>0</v>
      </c>
      <c r="Q237" s="177">
        <f>ROUND(E237*P237,2)</f>
        <v>0</v>
      </c>
      <c r="R237" s="177"/>
      <c r="S237" s="177" t="s">
        <v>135</v>
      </c>
      <c r="T237" s="178" t="s">
        <v>111</v>
      </c>
      <c r="U237" s="163">
        <v>0.27400000000000002</v>
      </c>
      <c r="V237" s="163">
        <f>ROUND(E237*U237,2)</f>
        <v>29.32</v>
      </c>
      <c r="W237" s="163"/>
      <c r="X237" s="163" t="s">
        <v>112</v>
      </c>
      <c r="Y237" s="153"/>
      <c r="Z237" s="153"/>
      <c r="AA237" s="153"/>
      <c r="AB237" s="153"/>
      <c r="AC237" s="153"/>
      <c r="AD237" s="153"/>
      <c r="AE237" s="153"/>
      <c r="AF237" s="153"/>
      <c r="AG237" s="153" t="s">
        <v>113</v>
      </c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60"/>
      <c r="B238" s="161"/>
      <c r="C238" s="251" t="s">
        <v>322</v>
      </c>
      <c r="D238" s="252"/>
      <c r="E238" s="252"/>
      <c r="F238" s="252"/>
      <c r="G238" s="252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53"/>
      <c r="Z238" s="153"/>
      <c r="AA238" s="153"/>
      <c r="AB238" s="153"/>
      <c r="AC238" s="153"/>
      <c r="AD238" s="153"/>
      <c r="AE238" s="153"/>
      <c r="AF238" s="153"/>
      <c r="AG238" s="153" t="s">
        <v>124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80" t="str">
        <f>C238</f>
        <v>Potrubí PE-Xb/Al/PE-HD ručně ohýbatelná,  vč. tvarovek,  spojování lisovanými spoji, např. GEBERIT MEPLA nebo rovnocenný.</v>
      </c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60"/>
      <c r="B239" s="161"/>
      <c r="C239" s="249"/>
      <c r="D239" s="250"/>
      <c r="E239" s="250"/>
      <c r="F239" s="250"/>
      <c r="G239" s="250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116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72">
        <v>89</v>
      </c>
      <c r="B240" s="173" t="s">
        <v>323</v>
      </c>
      <c r="C240" s="183" t="s">
        <v>324</v>
      </c>
      <c r="D240" s="174" t="s">
        <v>130</v>
      </c>
      <c r="E240" s="175">
        <v>6</v>
      </c>
      <c r="F240" s="176"/>
      <c r="G240" s="177">
        <f>ROUND(E240*F240,2)</f>
        <v>0</v>
      </c>
      <c r="H240" s="176"/>
      <c r="I240" s="177">
        <f>ROUND(E240*H240,2)</f>
        <v>0</v>
      </c>
      <c r="J240" s="176"/>
      <c r="K240" s="177">
        <f>ROUND(E240*J240,2)</f>
        <v>0</v>
      </c>
      <c r="L240" s="177">
        <v>21</v>
      </c>
      <c r="M240" s="177">
        <f>G240*(1+L240/100)</f>
        <v>0</v>
      </c>
      <c r="N240" s="177">
        <v>5.9000000000000003E-4</v>
      </c>
      <c r="O240" s="177">
        <f>ROUND(E240*N240,2)</f>
        <v>0</v>
      </c>
      <c r="P240" s="177">
        <v>0</v>
      </c>
      <c r="Q240" s="177">
        <f>ROUND(E240*P240,2)</f>
        <v>0</v>
      </c>
      <c r="R240" s="177"/>
      <c r="S240" s="177" t="s">
        <v>135</v>
      </c>
      <c r="T240" s="178" t="s">
        <v>111</v>
      </c>
      <c r="U240" s="163">
        <v>0.25369999999999998</v>
      </c>
      <c r="V240" s="163">
        <f>ROUND(E240*U240,2)</f>
        <v>1.52</v>
      </c>
      <c r="W240" s="163"/>
      <c r="X240" s="163" t="s">
        <v>112</v>
      </c>
      <c r="Y240" s="153"/>
      <c r="Z240" s="153"/>
      <c r="AA240" s="153"/>
      <c r="AB240" s="153"/>
      <c r="AC240" s="153"/>
      <c r="AD240" s="153"/>
      <c r="AE240" s="153"/>
      <c r="AF240" s="153"/>
      <c r="AG240" s="153" t="s">
        <v>113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60"/>
      <c r="B241" s="161"/>
      <c r="C241" s="251" t="s">
        <v>322</v>
      </c>
      <c r="D241" s="252"/>
      <c r="E241" s="252"/>
      <c r="F241" s="252"/>
      <c r="G241" s="252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53"/>
      <c r="Z241" s="153"/>
      <c r="AA241" s="153"/>
      <c r="AB241" s="153"/>
      <c r="AC241" s="153"/>
      <c r="AD241" s="153"/>
      <c r="AE241" s="153"/>
      <c r="AF241" s="153"/>
      <c r="AG241" s="153" t="s">
        <v>124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80" t="str">
        <f>C241</f>
        <v>Potrubí PE-Xb/Al/PE-HD ručně ohýbatelná,  vč. tvarovek,  spojování lisovanými spoji, např. GEBERIT MEPLA nebo rovnocenný.</v>
      </c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60"/>
      <c r="B242" s="161"/>
      <c r="C242" s="249"/>
      <c r="D242" s="250"/>
      <c r="E242" s="250"/>
      <c r="F242" s="250"/>
      <c r="G242" s="250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53"/>
      <c r="Z242" s="153"/>
      <c r="AA242" s="153"/>
      <c r="AB242" s="153"/>
      <c r="AC242" s="153"/>
      <c r="AD242" s="153"/>
      <c r="AE242" s="153"/>
      <c r="AF242" s="153"/>
      <c r="AG242" s="153" t="s">
        <v>116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72">
        <v>90</v>
      </c>
      <c r="B243" s="173" t="s">
        <v>325</v>
      </c>
      <c r="C243" s="183" t="s">
        <v>326</v>
      </c>
      <c r="D243" s="174" t="s">
        <v>130</v>
      </c>
      <c r="E243" s="175">
        <v>42</v>
      </c>
      <c r="F243" s="176"/>
      <c r="G243" s="177">
        <f>ROUND(E243*F243,2)</f>
        <v>0</v>
      </c>
      <c r="H243" s="176"/>
      <c r="I243" s="177">
        <f>ROUND(E243*H243,2)</f>
        <v>0</v>
      </c>
      <c r="J243" s="176"/>
      <c r="K243" s="177">
        <f>ROUND(E243*J243,2)</f>
        <v>0</v>
      </c>
      <c r="L243" s="177">
        <v>21</v>
      </c>
      <c r="M243" s="177">
        <f>G243*(1+L243/100)</f>
        <v>0</v>
      </c>
      <c r="N243" s="177">
        <v>7.2000000000000005E-4</v>
      </c>
      <c r="O243" s="177">
        <f>ROUND(E243*N243,2)</f>
        <v>0.03</v>
      </c>
      <c r="P243" s="177">
        <v>0</v>
      </c>
      <c r="Q243" s="177">
        <f>ROUND(E243*P243,2)</f>
        <v>0</v>
      </c>
      <c r="R243" s="177"/>
      <c r="S243" s="177" t="s">
        <v>135</v>
      </c>
      <c r="T243" s="178" t="s">
        <v>111</v>
      </c>
      <c r="U243" s="163">
        <v>0.28999999999999998</v>
      </c>
      <c r="V243" s="163">
        <f>ROUND(E243*U243,2)</f>
        <v>12.18</v>
      </c>
      <c r="W243" s="163"/>
      <c r="X243" s="163" t="s">
        <v>112</v>
      </c>
      <c r="Y243" s="153"/>
      <c r="Z243" s="153"/>
      <c r="AA243" s="153"/>
      <c r="AB243" s="153"/>
      <c r="AC243" s="153"/>
      <c r="AD243" s="153"/>
      <c r="AE243" s="153"/>
      <c r="AF243" s="153"/>
      <c r="AG243" s="153" t="s">
        <v>113</v>
      </c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60"/>
      <c r="B244" s="161"/>
      <c r="C244" s="251" t="s">
        <v>322</v>
      </c>
      <c r="D244" s="252"/>
      <c r="E244" s="252"/>
      <c r="F244" s="252"/>
      <c r="G244" s="252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53"/>
      <c r="Z244" s="153"/>
      <c r="AA244" s="153"/>
      <c r="AB244" s="153"/>
      <c r="AC244" s="153"/>
      <c r="AD244" s="153"/>
      <c r="AE244" s="153"/>
      <c r="AF244" s="153"/>
      <c r="AG244" s="153" t="s">
        <v>124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80" t="str">
        <f>C244</f>
        <v>Potrubí PE-Xb/Al/PE-HD ručně ohýbatelná,  vč. tvarovek,  spojování lisovanými spoji, např. GEBERIT MEPLA nebo rovnocenný.</v>
      </c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60"/>
      <c r="B245" s="161"/>
      <c r="C245" s="249"/>
      <c r="D245" s="250"/>
      <c r="E245" s="250"/>
      <c r="F245" s="250"/>
      <c r="G245" s="250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116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72">
        <v>91</v>
      </c>
      <c r="B246" s="173" t="s">
        <v>327</v>
      </c>
      <c r="C246" s="183" t="s">
        <v>328</v>
      </c>
      <c r="D246" s="174" t="s">
        <v>130</v>
      </c>
      <c r="E246" s="175">
        <v>4</v>
      </c>
      <c r="F246" s="176"/>
      <c r="G246" s="177">
        <f>ROUND(E246*F246,2)</f>
        <v>0</v>
      </c>
      <c r="H246" s="176"/>
      <c r="I246" s="177">
        <f>ROUND(E246*H246,2)</f>
        <v>0</v>
      </c>
      <c r="J246" s="176"/>
      <c r="K246" s="177">
        <f>ROUND(E246*J246,2)</f>
        <v>0</v>
      </c>
      <c r="L246" s="177">
        <v>21</v>
      </c>
      <c r="M246" s="177">
        <f>G246*(1+L246/100)</f>
        <v>0</v>
      </c>
      <c r="N246" s="177">
        <v>4.2900000000000004E-3</v>
      </c>
      <c r="O246" s="177">
        <f>ROUND(E246*N246,2)</f>
        <v>0.02</v>
      </c>
      <c r="P246" s="177">
        <v>0</v>
      </c>
      <c r="Q246" s="177">
        <f>ROUND(E246*P246,2)</f>
        <v>0</v>
      </c>
      <c r="R246" s="177"/>
      <c r="S246" s="177" t="s">
        <v>135</v>
      </c>
      <c r="T246" s="178" t="s">
        <v>111</v>
      </c>
      <c r="U246" s="163">
        <v>0.36199999999999999</v>
      </c>
      <c r="V246" s="163">
        <f>ROUND(E246*U246,2)</f>
        <v>1.45</v>
      </c>
      <c r="W246" s="163"/>
      <c r="X246" s="163" t="s">
        <v>112</v>
      </c>
      <c r="Y246" s="153"/>
      <c r="Z246" s="153"/>
      <c r="AA246" s="153"/>
      <c r="AB246" s="153"/>
      <c r="AC246" s="153"/>
      <c r="AD246" s="153"/>
      <c r="AE246" s="153"/>
      <c r="AF246" s="153"/>
      <c r="AG246" s="153" t="s">
        <v>113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60"/>
      <c r="B247" s="161"/>
      <c r="C247" s="245"/>
      <c r="D247" s="246"/>
      <c r="E247" s="246"/>
      <c r="F247" s="246"/>
      <c r="G247" s="246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116</v>
      </c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72">
        <v>92</v>
      </c>
      <c r="B248" s="173" t="s">
        <v>329</v>
      </c>
      <c r="C248" s="183" t="s">
        <v>330</v>
      </c>
      <c r="D248" s="174" t="s">
        <v>331</v>
      </c>
      <c r="E248" s="175">
        <v>3</v>
      </c>
      <c r="F248" s="176"/>
      <c r="G248" s="177">
        <f>ROUND(E248*F248,2)</f>
        <v>0</v>
      </c>
      <c r="H248" s="176"/>
      <c r="I248" s="177">
        <f>ROUND(E248*H248,2)</f>
        <v>0</v>
      </c>
      <c r="J248" s="176"/>
      <c r="K248" s="177">
        <f>ROUND(E248*J248,2)</f>
        <v>0</v>
      </c>
      <c r="L248" s="177">
        <v>21</v>
      </c>
      <c r="M248" s="177">
        <f>G248*(1+L248/100)</f>
        <v>0</v>
      </c>
      <c r="N248" s="177">
        <v>3.8700000000000002E-3</v>
      </c>
      <c r="O248" s="177">
        <f>ROUND(E248*N248,2)</f>
        <v>0.01</v>
      </c>
      <c r="P248" s="177">
        <v>0</v>
      </c>
      <c r="Q248" s="177">
        <f>ROUND(E248*P248,2)</f>
        <v>0</v>
      </c>
      <c r="R248" s="177"/>
      <c r="S248" s="177" t="s">
        <v>135</v>
      </c>
      <c r="T248" s="178" t="s">
        <v>111</v>
      </c>
      <c r="U248" s="163">
        <v>0.50700000000000001</v>
      </c>
      <c r="V248" s="163">
        <f>ROUND(E248*U248,2)</f>
        <v>1.52</v>
      </c>
      <c r="W248" s="163"/>
      <c r="X248" s="163" t="s">
        <v>112</v>
      </c>
      <c r="Y248" s="153"/>
      <c r="Z248" s="153"/>
      <c r="AA248" s="153"/>
      <c r="AB248" s="153"/>
      <c r="AC248" s="153"/>
      <c r="AD248" s="153"/>
      <c r="AE248" s="153"/>
      <c r="AF248" s="153"/>
      <c r="AG248" s="153" t="s">
        <v>113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ht="22.5" outlineLevel="1" x14ac:dyDescent="0.2">
      <c r="A249" s="160"/>
      <c r="B249" s="161"/>
      <c r="C249" s="251" t="s">
        <v>332</v>
      </c>
      <c r="D249" s="252"/>
      <c r="E249" s="252"/>
      <c r="F249" s="252"/>
      <c r="G249" s="252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53"/>
      <c r="Z249" s="153"/>
      <c r="AA249" s="153"/>
      <c r="AB249" s="153"/>
      <c r="AC249" s="153"/>
      <c r="AD249" s="153"/>
      <c r="AE249" s="153"/>
      <c r="AF249" s="153"/>
      <c r="AG249" s="153" t="s">
        <v>124</v>
      </c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80" t="str">
        <f>C249</f>
        <v>"MALÝ ELEKTRICKÝ ZÁSOBNÍKOVÝ OHŘÍVAČ POD ODBĚRNÉ MÍSTO, VÝVODY Z OHŘÍVAČE SMĚŘUJÍCÍ NAHORU, OBJEM 5litrů, PŘÍKON 2000W,</v>
      </c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60"/>
      <c r="B250" s="161"/>
      <c r="C250" s="253" t="s">
        <v>333</v>
      </c>
      <c r="D250" s="254"/>
      <c r="E250" s="254"/>
      <c r="F250" s="254"/>
      <c r="G250" s="254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53"/>
      <c r="Z250" s="153"/>
      <c r="AA250" s="153"/>
      <c r="AB250" s="153"/>
      <c r="AC250" s="153"/>
      <c r="AD250" s="153"/>
      <c r="AE250" s="153"/>
      <c r="AF250" s="153"/>
      <c r="AG250" s="153" t="s">
        <v>124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80" t="str">
        <f>C250</f>
        <v>JMENOVITÝ PŘETLAK 0,6MPa, 230V/50Hz, PŘIPOJENÍ 1/2"", ROZMĚRY: 375x265x260 např. DRAŽICE nebo rovnocenný"</v>
      </c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60"/>
      <c r="B251" s="161"/>
      <c r="C251" s="249"/>
      <c r="D251" s="250"/>
      <c r="E251" s="250"/>
      <c r="F251" s="250"/>
      <c r="G251" s="250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53"/>
      <c r="Z251" s="153"/>
      <c r="AA251" s="153"/>
      <c r="AB251" s="153"/>
      <c r="AC251" s="153"/>
      <c r="AD251" s="153"/>
      <c r="AE251" s="153"/>
      <c r="AF251" s="153"/>
      <c r="AG251" s="153" t="s">
        <v>116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22.5" outlineLevel="1" x14ac:dyDescent="0.2">
      <c r="A252" s="172">
        <v>93</v>
      </c>
      <c r="B252" s="173" t="s">
        <v>334</v>
      </c>
      <c r="C252" s="183" t="s">
        <v>335</v>
      </c>
      <c r="D252" s="174" t="s">
        <v>331</v>
      </c>
      <c r="E252" s="175">
        <v>1</v>
      </c>
      <c r="F252" s="176"/>
      <c r="G252" s="177">
        <f>ROUND(E252*F252,2)</f>
        <v>0</v>
      </c>
      <c r="H252" s="176"/>
      <c r="I252" s="177">
        <f>ROUND(E252*H252,2)</f>
        <v>0</v>
      </c>
      <c r="J252" s="176"/>
      <c r="K252" s="177">
        <f>ROUND(E252*J252,2)</f>
        <v>0</v>
      </c>
      <c r="L252" s="177">
        <v>21</v>
      </c>
      <c r="M252" s="177">
        <f>G252*(1+L252/100)</f>
        <v>0</v>
      </c>
      <c r="N252" s="177">
        <v>7.6819999999999999E-2</v>
      </c>
      <c r="O252" s="177">
        <f>ROUND(E252*N252,2)</f>
        <v>0.08</v>
      </c>
      <c r="P252" s="177">
        <v>0</v>
      </c>
      <c r="Q252" s="177">
        <f>ROUND(E252*P252,2)</f>
        <v>0</v>
      </c>
      <c r="R252" s="177"/>
      <c r="S252" s="177" t="s">
        <v>135</v>
      </c>
      <c r="T252" s="178" t="s">
        <v>111</v>
      </c>
      <c r="U252" s="163">
        <v>3.0720000000000001</v>
      </c>
      <c r="V252" s="163">
        <f>ROUND(E252*U252,2)</f>
        <v>3.07</v>
      </c>
      <c r="W252" s="163"/>
      <c r="X252" s="163" t="s">
        <v>112</v>
      </c>
      <c r="Y252" s="153"/>
      <c r="Z252" s="153"/>
      <c r="AA252" s="153"/>
      <c r="AB252" s="153"/>
      <c r="AC252" s="153"/>
      <c r="AD252" s="153"/>
      <c r="AE252" s="153"/>
      <c r="AF252" s="153"/>
      <c r="AG252" s="153" t="s">
        <v>113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60"/>
      <c r="B253" s="161"/>
      <c r="C253" s="245"/>
      <c r="D253" s="246"/>
      <c r="E253" s="246"/>
      <c r="F253" s="246"/>
      <c r="G253" s="246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116</v>
      </c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72">
        <v>94</v>
      </c>
      <c r="B254" s="173" t="s">
        <v>336</v>
      </c>
      <c r="C254" s="183" t="s">
        <v>337</v>
      </c>
      <c r="D254" s="174" t="s">
        <v>331</v>
      </c>
      <c r="E254" s="175">
        <v>1</v>
      </c>
      <c r="F254" s="176"/>
      <c r="G254" s="177">
        <f>ROUND(E254*F254,2)</f>
        <v>0</v>
      </c>
      <c r="H254" s="176"/>
      <c r="I254" s="177">
        <f>ROUND(E254*H254,2)</f>
        <v>0</v>
      </c>
      <c r="J254" s="176"/>
      <c r="K254" s="177">
        <f>ROUND(E254*J254,2)</f>
        <v>0</v>
      </c>
      <c r="L254" s="177">
        <v>21</v>
      </c>
      <c r="M254" s="177">
        <f>G254*(1+L254/100)</f>
        <v>0</v>
      </c>
      <c r="N254" s="177">
        <v>8.4820000000000007E-2</v>
      </c>
      <c r="O254" s="177">
        <f>ROUND(E254*N254,2)</f>
        <v>0.08</v>
      </c>
      <c r="P254" s="177">
        <v>0</v>
      </c>
      <c r="Q254" s="177">
        <f>ROUND(E254*P254,2)</f>
        <v>0</v>
      </c>
      <c r="R254" s="177"/>
      <c r="S254" s="177" t="s">
        <v>135</v>
      </c>
      <c r="T254" s="178" t="s">
        <v>111</v>
      </c>
      <c r="U254" s="163">
        <v>3.1440000000000001</v>
      </c>
      <c r="V254" s="163">
        <f>ROUND(E254*U254,2)</f>
        <v>3.14</v>
      </c>
      <c r="W254" s="163"/>
      <c r="X254" s="163" t="s">
        <v>112</v>
      </c>
      <c r="Y254" s="153"/>
      <c r="Z254" s="153"/>
      <c r="AA254" s="153"/>
      <c r="AB254" s="153"/>
      <c r="AC254" s="153"/>
      <c r="AD254" s="153"/>
      <c r="AE254" s="153"/>
      <c r="AF254" s="153"/>
      <c r="AG254" s="153" t="s">
        <v>113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60"/>
      <c r="B255" s="161"/>
      <c r="C255" s="251" t="s">
        <v>338</v>
      </c>
      <c r="D255" s="252"/>
      <c r="E255" s="252"/>
      <c r="F255" s="252"/>
      <c r="G255" s="252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53"/>
      <c r="Z255" s="153"/>
      <c r="AA255" s="153"/>
      <c r="AB255" s="153"/>
      <c r="AC255" s="153"/>
      <c r="AD255" s="153"/>
      <c r="AE255" s="153"/>
      <c r="AF255" s="153"/>
      <c r="AG255" s="153" t="s">
        <v>124</v>
      </c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80" t="str">
        <f>C255</f>
        <v>ELEKTRICKÝ ZÁSOBNÍKOVÝ OHŘÍVAČ STACIONÁRNÍ OBJEM 160litrů, S TOPNOU JEDNOTKOU O VÝKONU 2200W, 230V/50Hz, IP44</v>
      </c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60"/>
      <c r="B256" s="161"/>
      <c r="C256" s="253" t="s">
        <v>339</v>
      </c>
      <c r="D256" s="254"/>
      <c r="E256" s="254"/>
      <c r="F256" s="254"/>
      <c r="G256" s="254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53"/>
      <c r="Z256" s="153"/>
      <c r="AA256" s="153"/>
      <c r="AB256" s="153"/>
      <c r="AC256" s="153"/>
      <c r="AD256" s="153"/>
      <c r="AE256" s="153"/>
      <c r="AF256" s="153"/>
      <c r="AG256" s="153" t="s">
        <v>124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ht="22.5" outlineLevel="1" x14ac:dyDescent="0.2">
      <c r="A257" s="160"/>
      <c r="B257" s="161"/>
      <c r="C257" s="253" t="s">
        <v>340</v>
      </c>
      <c r="D257" s="254"/>
      <c r="E257" s="254"/>
      <c r="F257" s="254"/>
      <c r="G257" s="254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53"/>
      <c r="Z257" s="153"/>
      <c r="AA257" s="153"/>
      <c r="AB257" s="153"/>
      <c r="AC257" s="153"/>
      <c r="AD257" s="153"/>
      <c r="AE257" s="153"/>
      <c r="AF257" s="153"/>
      <c r="AG257" s="153" t="s">
        <v>124</v>
      </c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80" t="str">
        <f>C257</f>
        <v>JMENOVITÝ PŘETLAK 0,6MPa, PŘIPOJENÍ POTRUBÍ NA OHŘÍVAČ 3/4", VČETNĚ VSTUPU CIRKULACE TUV 3/4", PRŮMĚR OHŘÍVAČE 584mm</v>
      </c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60"/>
      <c r="B258" s="161"/>
      <c r="C258" s="253" t="s">
        <v>341</v>
      </c>
      <c r="D258" s="254"/>
      <c r="E258" s="254"/>
      <c r="F258" s="254"/>
      <c r="G258" s="254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53"/>
      <c r="Z258" s="153"/>
      <c r="AA258" s="153"/>
      <c r="AB258" s="153"/>
      <c r="AC258" s="153"/>
      <c r="AD258" s="153"/>
      <c r="AE258" s="153"/>
      <c r="AF258" s="153"/>
      <c r="AG258" s="153" t="s">
        <v>124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60"/>
      <c r="B259" s="161"/>
      <c r="C259" s="249"/>
      <c r="D259" s="250"/>
      <c r="E259" s="250"/>
      <c r="F259" s="250"/>
      <c r="G259" s="250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116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72">
        <v>95</v>
      </c>
      <c r="B260" s="173" t="s">
        <v>342</v>
      </c>
      <c r="C260" s="183" t="s">
        <v>343</v>
      </c>
      <c r="D260" s="174" t="s">
        <v>147</v>
      </c>
      <c r="E260" s="175">
        <v>18</v>
      </c>
      <c r="F260" s="176"/>
      <c r="G260" s="177">
        <f>ROUND(E260*F260,2)</f>
        <v>0</v>
      </c>
      <c r="H260" s="176"/>
      <c r="I260" s="177">
        <f>ROUND(E260*H260,2)</f>
        <v>0</v>
      </c>
      <c r="J260" s="176"/>
      <c r="K260" s="177">
        <f>ROUND(E260*J260,2)</f>
        <v>0</v>
      </c>
      <c r="L260" s="177">
        <v>21</v>
      </c>
      <c r="M260" s="177">
        <f>G260*(1+L260/100)</f>
        <v>0</v>
      </c>
      <c r="N260" s="177">
        <v>2.4000000000000001E-4</v>
      </c>
      <c r="O260" s="177">
        <f>ROUND(E260*N260,2)</f>
        <v>0</v>
      </c>
      <c r="P260" s="177">
        <v>0</v>
      </c>
      <c r="Q260" s="177">
        <f>ROUND(E260*P260,2)</f>
        <v>0</v>
      </c>
      <c r="R260" s="177"/>
      <c r="S260" s="177" t="s">
        <v>135</v>
      </c>
      <c r="T260" s="178" t="s">
        <v>111</v>
      </c>
      <c r="U260" s="163">
        <v>0.124</v>
      </c>
      <c r="V260" s="163">
        <f>ROUND(E260*U260,2)</f>
        <v>2.23</v>
      </c>
      <c r="W260" s="163"/>
      <c r="X260" s="163" t="s">
        <v>112</v>
      </c>
      <c r="Y260" s="153"/>
      <c r="Z260" s="153"/>
      <c r="AA260" s="153"/>
      <c r="AB260" s="153"/>
      <c r="AC260" s="153"/>
      <c r="AD260" s="153"/>
      <c r="AE260" s="153"/>
      <c r="AF260" s="153"/>
      <c r="AG260" s="153" t="s">
        <v>113</v>
      </c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60"/>
      <c r="B261" s="161"/>
      <c r="C261" s="251" t="s">
        <v>344</v>
      </c>
      <c r="D261" s="252"/>
      <c r="E261" s="252"/>
      <c r="F261" s="252"/>
      <c r="G261" s="252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53"/>
      <c r="Z261" s="153"/>
      <c r="AA261" s="153"/>
      <c r="AB261" s="153"/>
      <c r="AC261" s="153"/>
      <c r="AD261" s="153"/>
      <c r="AE261" s="153"/>
      <c r="AF261" s="153"/>
      <c r="AG261" s="153" t="s">
        <v>124</v>
      </c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80" t="str">
        <f>C261</f>
        <v>Rohový kohout kulový s filtrem např. TE-66F 1/2“x3/8"  nebo rovnocenný bez připoj. hadičky (ke stoj. bateriím)</v>
      </c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60"/>
      <c r="B262" s="161"/>
      <c r="C262" s="249"/>
      <c r="D262" s="250"/>
      <c r="E262" s="250"/>
      <c r="F262" s="250"/>
      <c r="G262" s="250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53"/>
      <c r="Z262" s="153"/>
      <c r="AA262" s="153"/>
      <c r="AB262" s="153"/>
      <c r="AC262" s="153"/>
      <c r="AD262" s="153"/>
      <c r="AE262" s="153"/>
      <c r="AF262" s="153"/>
      <c r="AG262" s="153" t="s">
        <v>116</v>
      </c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72">
        <v>96</v>
      </c>
      <c r="B263" s="173" t="s">
        <v>345</v>
      </c>
      <c r="C263" s="183" t="s">
        <v>346</v>
      </c>
      <c r="D263" s="174" t="s">
        <v>147</v>
      </c>
      <c r="E263" s="175">
        <v>1</v>
      </c>
      <c r="F263" s="176"/>
      <c r="G263" s="177">
        <f>ROUND(E263*F263,2)</f>
        <v>0</v>
      </c>
      <c r="H263" s="176"/>
      <c r="I263" s="177">
        <f>ROUND(E263*H263,2)</f>
        <v>0</v>
      </c>
      <c r="J263" s="176"/>
      <c r="K263" s="177">
        <f>ROUND(E263*J263,2)</f>
        <v>0</v>
      </c>
      <c r="L263" s="177">
        <v>21</v>
      </c>
      <c r="M263" s="177">
        <f>G263*(1+L263/100)</f>
        <v>0</v>
      </c>
      <c r="N263" s="177">
        <v>2.4000000000000001E-4</v>
      </c>
      <c r="O263" s="177">
        <f>ROUND(E263*N263,2)</f>
        <v>0</v>
      </c>
      <c r="P263" s="177">
        <v>0</v>
      </c>
      <c r="Q263" s="177">
        <f>ROUND(E263*P263,2)</f>
        <v>0</v>
      </c>
      <c r="R263" s="177"/>
      <c r="S263" s="177" t="s">
        <v>135</v>
      </c>
      <c r="T263" s="178" t="s">
        <v>111</v>
      </c>
      <c r="U263" s="163">
        <v>0.124</v>
      </c>
      <c r="V263" s="163">
        <f>ROUND(E263*U263,2)</f>
        <v>0.12</v>
      </c>
      <c r="W263" s="163"/>
      <c r="X263" s="163" t="s">
        <v>112</v>
      </c>
      <c r="Y263" s="153"/>
      <c r="Z263" s="153"/>
      <c r="AA263" s="153"/>
      <c r="AB263" s="153"/>
      <c r="AC263" s="153"/>
      <c r="AD263" s="153"/>
      <c r="AE263" s="153"/>
      <c r="AF263" s="153"/>
      <c r="AG263" s="153" t="s">
        <v>113</v>
      </c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60"/>
      <c r="B264" s="161"/>
      <c r="C264" s="251" t="s">
        <v>347</v>
      </c>
      <c r="D264" s="252"/>
      <c r="E264" s="252"/>
      <c r="F264" s="252"/>
      <c r="G264" s="252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53"/>
      <c r="Z264" s="153"/>
      <c r="AA264" s="153"/>
      <c r="AB264" s="153"/>
      <c r="AC264" s="153"/>
      <c r="AD264" s="153"/>
      <c r="AE264" s="153"/>
      <c r="AF264" s="153"/>
      <c r="AG264" s="153" t="s">
        <v>124</v>
      </c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80" t="str">
        <f>C264</f>
        <v>Rohový kohout kulový pračkový s filtrem a zpětnou klapkou např. TE-225-FS 1/2“x3/4"  nebo rovnocenný.</v>
      </c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60"/>
      <c r="B265" s="161"/>
      <c r="C265" s="249"/>
      <c r="D265" s="250"/>
      <c r="E265" s="250"/>
      <c r="F265" s="250"/>
      <c r="G265" s="250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53"/>
      <c r="Z265" s="153"/>
      <c r="AA265" s="153"/>
      <c r="AB265" s="153"/>
      <c r="AC265" s="153"/>
      <c r="AD265" s="153"/>
      <c r="AE265" s="153"/>
      <c r="AF265" s="153"/>
      <c r="AG265" s="153" t="s">
        <v>116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72">
        <v>97</v>
      </c>
      <c r="B266" s="173" t="s">
        <v>184</v>
      </c>
      <c r="C266" s="183" t="s">
        <v>185</v>
      </c>
      <c r="D266" s="174" t="s">
        <v>186</v>
      </c>
      <c r="E266" s="175">
        <v>133</v>
      </c>
      <c r="F266" s="176"/>
      <c r="G266" s="177">
        <f>ROUND(E266*F266,2)</f>
        <v>0</v>
      </c>
      <c r="H266" s="176"/>
      <c r="I266" s="177">
        <f>ROUND(E266*H266,2)</f>
        <v>0</v>
      </c>
      <c r="J266" s="176"/>
      <c r="K266" s="177">
        <f>ROUND(E266*J266,2)</f>
        <v>0</v>
      </c>
      <c r="L266" s="177">
        <v>21</v>
      </c>
      <c r="M266" s="177">
        <f>G266*(1+L266/100)</f>
        <v>0</v>
      </c>
      <c r="N266" s="177">
        <v>1.06E-3</v>
      </c>
      <c r="O266" s="177">
        <f>ROUND(E266*N266,2)</f>
        <v>0.14000000000000001</v>
      </c>
      <c r="P266" s="177">
        <v>0</v>
      </c>
      <c r="Q266" s="177">
        <f>ROUND(E266*P266,2)</f>
        <v>0</v>
      </c>
      <c r="R266" s="177"/>
      <c r="S266" s="177" t="s">
        <v>135</v>
      </c>
      <c r="T266" s="178" t="s">
        <v>111</v>
      </c>
      <c r="U266" s="163">
        <v>0.42918000000000001</v>
      </c>
      <c r="V266" s="163">
        <f>ROUND(E266*U266,2)</f>
        <v>57.08</v>
      </c>
      <c r="W266" s="163"/>
      <c r="X266" s="163" t="s">
        <v>187</v>
      </c>
      <c r="Y266" s="153"/>
      <c r="Z266" s="153"/>
      <c r="AA266" s="153"/>
      <c r="AB266" s="153"/>
      <c r="AC266" s="153"/>
      <c r="AD266" s="153"/>
      <c r="AE266" s="153"/>
      <c r="AF266" s="153"/>
      <c r="AG266" s="153" t="s">
        <v>188</v>
      </c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">
      <c r="A267" s="160"/>
      <c r="B267" s="161"/>
      <c r="C267" s="245"/>
      <c r="D267" s="246"/>
      <c r="E267" s="246"/>
      <c r="F267" s="246"/>
      <c r="G267" s="246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53"/>
      <c r="Z267" s="153"/>
      <c r="AA267" s="153"/>
      <c r="AB267" s="153"/>
      <c r="AC267" s="153"/>
      <c r="AD267" s="153"/>
      <c r="AE267" s="153"/>
      <c r="AF267" s="153"/>
      <c r="AG267" s="153" t="s">
        <v>116</v>
      </c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72">
        <v>98</v>
      </c>
      <c r="B268" s="173" t="s">
        <v>189</v>
      </c>
      <c r="C268" s="183" t="s">
        <v>190</v>
      </c>
      <c r="D268" s="174" t="s">
        <v>191</v>
      </c>
      <c r="E268" s="175">
        <v>110</v>
      </c>
      <c r="F268" s="176"/>
      <c r="G268" s="177">
        <f>ROUND(E268*F268,2)</f>
        <v>0</v>
      </c>
      <c r="H268" s="176"/>
      <c r="I268" s="177">
        <f>ROUND(E268*H268,2)</f>
        <v>0</v>
      </c>
      <c r="J268" s="176"/>
      <c r="K268" s="177">
        <f>ROUND(E268*J268,2)</f>
        <v>0</v>
      </c>
      <c r="L268" s="177">
        <v>21</v>
      </c>
      <c r="M268" s="177">
        <f>G268*(1+L268/100)</f>
        <v>0</v>
      </c>
      <c r="N268" s="177">
        <v>0</v>
      </c>
      <c r="O268" s="177">
        <f>ROUND(E268*N268,2)</f>
        <v>0</v>
      </c>
      <c r="P268" s="177">
        <v>0</v>
      </c>
      <c r="Q268" s="177">
        <f>ROUND(E268*P268,2)</f>
        <v>0</v>
      </c>
      <c r="R268" s="177"/>
      <c r="S268" s="177" t="s">
        <v>135</v>
      </c>
      <c r="T268" s="178" t="s">
        <v>111</v>
      </c>
      <c r="U268" s="163">
        <v>1</v>
      </c>
      <c r="V268" s="163">
        <f>ROUND(E268*U268,2)</f>
        <v>110</v>
      </c>
      <c r="W268" s="163"/>
      <c r="X268" s="163" t="s">
        <v>192</v>
      </c>
      <c r="Y268" s="153"/>
      <c r="Z268" s="153"/>
      <c r="AA268" s="153"/>
      <c r="AB268" s="153"/>
      <c r="AC268" s="153"/>
      <c r="AD268" s="153"/>
      <c r="AE268" s="153"/>
      <c r="AF268" s="153"/>
      <c r="AG268" s="153" t="s">
        <v>193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60"/>
      <c r="B269" s="161"/>
      <c r="C269" s="245"/>
      <c r="D269" s="246"/>
      <c r="E269" s="246"/>
      <c r="F269" s="246"/>
      <c r="G269" s="246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53"/>
      <c r="Z269" s="153"/>
      <c r="AA269" s="153"/>
      <c r="AB269" s="153"/>
      <c r="AC269" s="153"/>
      <c r="AD269" s="153"/>
      <c r="AE269" s="153"/>
      <c r="AF269" s="153"/>
      <c r="AG269" s="153" t="s">
        <v>116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60">
        <v>99</v>
      </c>
      <c r="B270" s="161" t="s">
        <v>194</v>
      </c>
      <c r="C270" s="184" t="s">
        <v>195</v>
      </c>
      <c r="D270" s="162" t="s">
        <v>0</v>
      </c>
      <c r="E270" s="179"/>
      <c r="F270" s="164"/>
      <c r="G270" s="163">
        <f>ROUND(E270*F270,2)</f>
        <v>0</v>
      </c>
      <c r="H270" s="164"/>
      <c r="I270" s="163">
        <f>ROUND(E270*H270,2)</f>
        <v>0</v>
      </c>
      <c r="J270" s="164"/>
      <c r="K270" s="163">
        <f>ROUND(E270*J270,2)</f>
        <v>0</v>
      </c>
      <c r="L270" s="163">
        <v>21</v>
      </c>
      <c r="M270" s="163">
        <f>G270*(1+L270/100)</f>
        <v>0</v>
      </c>
      <c r="N270" s="163">
        <v>0</v>
      </c>
      <c r="O270" s="163">
        <f>ROUND(E270*N270,2)</f>
        <v>0</v>
      </c>
      <c r="P270" s="163">
        <v>0</v>
      </c>
      <c r="Q270" s="163">
        <f>ROUND(E270*P270,2)</f>
        <v>0</v>
      </c>
      <c r="R270" s="163" t="s">
        <v>110</v>
      </c>
      <c r="S270" s="163" t="s">
        <v>111</v>
      </c>
      <c r="T270" s="163" t="s">
        <v>111</v>
      </c>
      <c r="U270" s="163">
        <v>0</v>
      </c>
      <c r="V270" s="163">
        <f>ROUND(E270*U270,2)</f>
        <v>0</v>
      </c>
      <c r="W270" s="163"/>
      <c r="X270" s="163" t="s">
        <v>196</v>
      </c>
      <c r="Y270" s="153"/>
      <c r="Z270" s="153"/>
      <c r="AA270" s="153"/>
      <c r="AB270" s="153"/>
      <c r="AC270" s="153"/>
      <c r="AD270" s="153"/>
      <c r="AE270" s="153"/>
      <c r="AF270" s="153"/>
      <c r="AG270" s="153" t="s">
        <v>197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60"/>
      <c r="B271" s="161"/>
      <c r="C271" s="247" t="s">
        <v>198</v>
      </c>
      <c r="D271" s="248"/>
      <c r="E271" s="248"/>
      <c r="F271" s="248"/>
      <c r="G271" s="248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53"/>
      <c r="Z271" s="153"/>
      <c r="AA271" s="153"/>
      <c r="AB271" s="153"/>
      <c r="AC271" s="153"/>
      <c r="AD271" s="153"/>
      <c r="AE271" s="153"/>
      <c r="AF271" s="153"/>
      <c r="AG271" s="153" t="s">
        <v>115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60"/>
      <c r="B272" s="161"/>
      <c r="C272" s="249"/>
      <c r="D272" s="250"/>
      <c r="E272" s="250"/>
      <c r="F272" s="250"/>
      <c r="G272" s="250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53"/>
      <c r="Z272" s="153"/>
      <c r="AA272" s="153"/>
      <c r="AB272" s="153"/>
      <c r="AC272" s="153"/>
      <c r="AD272" s="153"/>
      <c r="AE272" s="153"/>
      <c r="AF272" s="153"/>
      <c r="AG272" s="153" t="s">
        <v>116</v>
      </c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x14ac:dyDescent="0.2">
      <c r="A273" s="166" t="s">
        <v>105</v>
      </c>
      <c r="B273" s="167" t="s">
        <v>73</v>
      </c>
      <c r="C273" s="182" t="s">
        <v>74</v>
      </c>
      <c r="D273" s="168"/>
      <c r="E273" s="169"/>
      <c r="F273" s="170"/>
      <c r="G273" s="170">
        <f>SUMIF(AG274:AG309,"&lt;&gt;NOR",G274:G309)</f>
        <v>0</v>
      </c>
      <c r="H273" s="170"/>
      <c r="I273" s="170">
        <f>SUM(I274:I309)</f>
        <v>0</v>
      </c>
      <c r="J273" s="170"/>
      <c r="K273" s="170">
        <f>SUM(K274:K309)</f>
        <v>0</v>
      </c>
      <c r="L273" s="170"/>
      <c r="M273" s="170">
        <f>SUM(M274:M309)</f>
        <v>0</v>
      </c>
      <c r="N273" s="170"/>
      <c r="O273" s="170">
        <f>SUM(O274:O309)</f>
        <v>0.25</v>
      </c>
      <c r="P273" s="170"/>
      <c r="Q273" s="170">
        <f>SUM(Q274:Q309)</f>
        <v>0</v>
      </c>
      <c r="R273" s="170"/>
      <c r="S273" s="170"/>
      <c r="T273" s="171"/>
      <c r="U273" s="165"/>
      <c r="V273" s="165">
        <f>SUM(V274:V309)</f>
        <v>158.23000000000002</v>
      </c>
      <c r="W273" s="165"/>
      <c r="X273" s="165"/>
      <c r="AG273" t="s">
        <v>106</v>
      </c>
    </row>
    <row r="274" spans="1:60" ht="22.5" outlineLevel="1" x14ac:dyDescent="0.2">
      <c r="A274" s="172">
        <v>100</v>
      </c>
      <c r="B274" s="173" t="s">
        <v>348</v>
      </c>
      <c r="C274" s="183" t="s">
        <v>349</v>
      </c>
      <c r="D274" s="174" t="s">
        <v>109</v>
      </c>
      <c r="E274" s="175">
        <v>2</v>
      </c>
      <c r="F274" s="176"/>
      <c r="G274" s="177">
        <f>ROUND(E274*F274,2)</f>
        <v>0</v>
      </c>
      <c r="H274" s="176"/>
      <c r="I274" s="177">
        <f>ROUND(E274*H274,2)</f>
        <v>0</v>
      </c>
      <c r="J274" s="176"/>
      <c r="K274" s="177">
        <f>ROUND(E274*J274,2)</f>
        <v>0</v>
      </c>
      <c r="L274" s="177">
        <v>21</v>
      </c>
      <c r="M274" s="177">
        <f>G274*(1+L274/100)</f>
        <v>0</v>
      </c>
      <c r="N274" s="177">
        <v>0.03</v>
      </c>
      <c r="O274" s="177">
        <f>ROUND(E274*N274,2)</f>
        <v>0.06</v>
      </c>
      <c r="P274" s="177">
        <v>0</v>
      </c>
      <c r="Q274" s="177">
        <f>ROUND(E274*P274,2)</f>
        <v>0</v>
      </c>
      <c r="R274" s="177" t="s">
        <v>110</v>
      </c>
      <c r="S274" s="177" t="s">
        <v>111</v>
      </c>
      <c r="T274" s="178" t="s">
        <v>111</v>
      </c>
      <c r="U274" s="163">
        <v>1.6439999999999999</v>
      </c>
      <c r="V274" s="163">
        <f>ROUND(E274*U274,2)</f>
        <v>3.29</v>
      </c>
      <c r="W274" s="163"/>
      <c r="X274" s="163" t="s">
        <v>112</v>
      </c>
      <c r="Y274" s="153"/>
      <c r="Z274" s="153"/>
      <c r="AA274" s="153"/>
      <c r="AB274" s="153"/>
      <c r="AC274" s="153"/>
      <c r="AD274" s="153"/>
      <c r="AE274" s="153"/>
      <c r="AF274" s="153"/>
      <c r="AG274" s="153" t="s">
        <v>113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ht="22.5" outlineLevel="1" x14ac:dyDescent="0.2">
      <c r="A275" s="160"/>
      <c r="B275" s="161"/>
      <c r="C275" s="251" t="s">
        <v>350</v>
      </c>
      <c r="D275" s="252"/>
      <c r="E275" s="252"/>
      <c r="F275" s="252"/>
      <c r="G275" s="252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53"/>
      <c r="Z275" s="153"/>
      <c r="AA275" s="153"/>
      <c r="AB275" s="153"/>
      <c r="AC275" s="153"/>
      <c r="AD275" s="153"/>
      <c r="AE275" s="153"/>
      <c r="AF275" s="153"/>
      <c r="AG275" s="153" t="s">
        <v>124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80" t="str">
        <f>C275</f>
        <v>POŽÁRNÍ HYDRANT CELONEREZOVÝ S TVAROVĚ STÁLOU HADICÍ, DVÍŘKA PLNÁ, ROZMĚR 650x650x285mm,25/30 (průměr hadice 25mm, délka hadice 30m)</v>
      </c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">
      <c r="A276" s="160"/>
      <c r="B276" s="161"/>
      <c r="C276" s="249"/>
      <c r="D276" s="250"/>
      <c r="E276" s="250"/>
      <c r="F276" s="250"/>
      <c r="G276" s="250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53"/>
      <c r="Z276" s="153"/>
      <c r="AA276" s="153"/>
      <c r="AB276" s="153"/>
      <c r="AC276" s="153"/>
      <c r="AD276" s="153"/>
      <c r="AE276" s="153"/>
      <c r="AF276" s="153"/>
      <c r="AG276" s="153" t="s">
        <v>116</v>
      </c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72">
        <v>101</v>
      </c>
      <c r="B277" s="173" t="s">
        <v>351</v>
      </c>
      <c r="C277" s="183" t="s">
        <v>352</v>
      </c>
      <c r="D277" s="174" t="s">
        <v>130</v>
      </c>
      <c r="E277" s="175">
        <v>65</v>
      </c>
      <c r="F277" s="176"/>
      <c r="G277" s="177">
        <f>ROUND(E277*F277,2)</f>
        <v>0</v>
      </c>
      <c r="H277" s="176"/>
      <c r="I277" s="177">
        <f>ROUND(E277*H277,2)</f>
        <v>0</v>
      </c>
      <c r="J277" s="176"/>
      <c r="K277" s="177">
        <f>ROUND(E277*J277,2)</f>
        <v>0</v>
      </c>
      <c r="L277" s="177">
        <v>21</v>
      </c>
      <c r="M277" s="177">
        <f>G277*(1+L277/100)</f>
        <v>0</v>
      </c>
      <c r="N277" s="177">
        <v>0</v>
      </c>
      <c r="O277" s="177">
        <f>ROUND(E277*N277,2)</f>
        <v>0</v>
      </c>
      <c r="P277" s="177">
        <v>0</v>
      </c>
      <c r="Q277" s="177">
        <f>ROUND(E277*P277,2)</f>
        <v>0</v>
      </c>
      <c r="R277" s="177" t="s">
        <v>110</v>
      </c>
      <c r="S277" s="177" t="s">
        <v>111</v>
      </c>
      <c r="T277" s="178" t="s">
        <v>111</v>
      </c>
      <c r="U277" s="163">
        <v>3.1E-2</v>
      </c>
      <c r="V277" s="163">
        <f>ROUND(E277*U277,2)</f>
        <v>2.02</v>
      </c>
      <c r="W277" s="163"/>
      <c r="X277" s="163" t="s">
        <v>112</v>
      </c>
      <c r="Y277" s="153"/>
      <c r="Z277" s="153"/>
      <c r="AA277" s="153"/>
      <c r="AB277" s="153"/>
      <c r="AC277" s="153"/>
      <c r="AD277" s="153"/>
      <c r="AE277" s="153"/>
      <c r="AF277" s="153"/>
      <c r="AG277" s="153" t="s">
        <v>113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60"/>
      <c r="B278" s="161"/>
      <c r="C278" s="245"/>
      <c r="D278" s="246"/>
      <c r="E278" s="246"/>
      <c r="F278" s="246"/>
      <c r="G278" s="246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53"/>
      <c r="Z278" s="153"/>
      <c r="AA278" s="153"/>
      <c r="AB278" s="153"/>
      <c r="AC278" s="153"/>
      <c r="AD278" s="153"/>
      <c r="AE278" s="153"/>
      <c r="AF278" s="153"/>
      <c r="AG278" s="153" t="s">
        <v>116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72">
        <v>102</v>
      </c>
      <c r="B279" s="173" t="s">
        <v>268</v>
      </c>
      <c r="C279" s="183" t="s">
        <v>269</v>
      </c>
      <c r="D279" s="174" t="s">
        <v>130</v>
      </c>
      <c r="E279" s="175">
        <v>65</v>
      </c>
      <c r="F279" s="176"/>
      <c r="G279" s="177">
        <f>ROUND(E279*F279,2)</f>
        <v>0</v>
      </c>
      <c r="H279" s="176"/>
      <c r="I279" s="177">
        <f>ROUND(E279*H279,2)</f>
        <v>0</v>
      </c>
      <c r="J279" s="176"/>
      <c r="K279" s="177">
        <f>ROUND(E279*J279,2)</f>
        <v>0</v>
      </c>
      <c r="L279" s="177">
        <v>21</v>
      </c>
      <c r="M279" s="177">
        <f>G279*(1+L279/100)</f>
        <v>0</v>
      </c>
      <c r="N279" s="177">
        <v>1.0000000000000001E-5</v>
      </c>
      <c r="O279" s="177">
        <f>ROUND(E279*N279,2)</f>
        <v>0</v>
      </c>
      <c r="P279" s="177">
        <v>0</v>
      </c>
      <c r="Q279" s="177">
        <f>ROUND(E279*P279,2)</f>
        <v>0</v>
      </c>
      <c r="R279" s="177" t="s">
        <v>110</v>
      </c>
      <c r="S279" s="177" t="s">
        <v>111</v>
      </c>
      <c r="T279" s="178" t="s">
        <v>111</v>
      </c>
      <c r="U279" s="163">
        <v>6.2E-2</v>
      </c>
      <c r="V279" s="163">
        <f>ROUND(E279*U279,2)</f>
        <v>4.03</v>
      </c>
      <c r="W279" s="163"/>
      <c r="X279" s="163" t="s">
        <v>112</v>
      </c>
      <c r="Y279" s="153"/>
      <c r="Z279" s="153"/>
      <c r="AA279" s="153"/>
      <c r="AB279" s="153"/>
      <c r="AC279" s="153"/>
      <c r="AD279" s="153"/>
      <c r="AE279" s="153"/>
      <c r="AF279" s="153"/>
      <c r="AG279" s="153" t="s">
        <v>113</v>
      </c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60"/>
      <c r="B280" s="161"/>
      <c r="C280" s="245"/>
      <c r="D280" s="246"/>
      <c r="E280" s="246"/>
      <c r="F280" s="246"/>
      <c r="G280" s="246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53"/>
      <c r="Z280" s="153"/>
      <c r="AA280" s="153"/>
      <c r="AB280" s="153"/>
      <c r="AC280" s="153"/>
      <c r="AD280" s="153"/>
      <c r="AE280" s="153"/>
      <c r="AF280" s="153"/>
      <c r="AG280" s="153" t="s">
        <v>116</v>
      </c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ht="22.5" outlineLevel="1" x14ac:dyDescent="0.2">
      <c r="A281" s="172">
        <v>103</v>
      </c>
      <c r="B281" s="173" t="s">
        <v>353</v>
      </c>
      <c r="C281" s="183" t="s">
        <v>354</v>
      </c>
      <c r="D281" s="174" t="s">
        <v>130</v>
      </c>
      <c r="E281" s="175">
        <v>2</v>
      </c>
      <c r="F281" s="176"/>
      <c r="G281" s="177">
        <f>ROUND(E281*F281,2)</f>
        <v>0</v>
      </c>
      <c r="H281" s="176"/>
      <c r="I281" s="177">
        <f>ROUND(E281*H281,2)</f>
        <v>0</v>
      </c>
      <c r="J281" s="176"/>
      <c r="K281" s="177">
        <f>ROUND(E281*J281,2)</f>
        <v>0</v>
      </c>
      <c r="L281" s="177">
        <v>21</v>
      </c>
      <c r="M281" s="177">
        <f>G281*(1+L281/100)</f>
        <v>0</v>
      </c>
      <c r="N281" s="177">
        <v>2.9E-4</v>
      </c>
      <c r="O281" s="177">
        <f>ROUND(E281*N281,2)</f>
        <v>0</v>
      </c>
      <c r="P281" s="177">
        <v>0</v>
      </c>
      <c r="Q281" s="177">
        <f>ROUND(E281*P281,2)</f>
        <v>0</v>
      </c>
      <c r="R281" s="177"/>
      <c r="S281" s="177" t="s">
        <v>135</v>
      </c>
      <c r="T281" s="178" t="s">
        <v>141</v>
      </c>
      <c r="U281" s="163">
        <v>0</v>
      </c>
      <c r="V281" s="163">
        <f>ROUND(E281*U281,2)</f>
        <v>0</v>
      </c>
      <c r="W281" s="163"/>
      <c r="X281" s="163" t="s">
        <v>112</v>
      </c>
      <c r="Y281" s="153"/>
      <c r="Z281" s="153"/>
      <c r="AA281" s="153"/>
      <c r="AB281" s="153"/>
      <c r="AC281" s="153"/>
      <c r="AD281" s="153"/>
      <c r="AE281" s="153"/>
      <c r="AF281" s="153"/>
      <c r="AG281" s="153" t="s">
        <v>113</v>
      </c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ht="22.5" outlineLevel="1" x14ac:dyDescent="0.2">
      <c r="A282" s="160"/>
      <c r="B282" s="161"/>
      <c r="C282" s="251" t="s">
        <v>355</v>
      </c>
      <c r="D282" s="252"/>
      <c r="E282" s="252"/>
      <c r="F282" s="252"/>
      <c r="G282" s="252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53"/>
      <c r="Z282" s="153"/>
      <c r="AA282" s="153"/>
      <c r="AB282" s="153"/>
      <c r="AC282" s="153"/>
      <c r="AD282" s="153"/>
      <c r="AE282" s="153"/>
      <c r="AF282" s="153"/>
      <c r="AG282" s="153" t="s">
        <v>124</v>
      </c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80" t="str">
        <f>C282</f>
        <v>Izolace izolačními trubicemi z kamenné vlny, nehořlavé, tř. reakce na oheň A2-s1), povrchová úprava z hliníkové folie se samolepící páskou, např. ROCKWOOL 800 tl. 20 mm nebo rovnocenný.</v>
      </c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60"/>
      <c r="B283" s="161"/>
      <c r="C283" s="249"/>
      <c r="D283" s="250"/>
      <c r="E283" s="250"/>
      <c r="F283" s="250"/>
      <c r="G283" s="250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53"/>
      <c r="Z283" s="153"/>
      <c r="AA283" s="153"/>
      <c r="AB283" s="153"/>
      <c r="AC283" s="153"/>
      <c r="AD283" s="153"/>
      <c r="AE283" s="153"/>
      <c r="AF283" s="153"/>
      <c r="AG283" s="153" t="s">
        <v>116</v>
      </c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ht="22.5" outlineLevel="1" x14ac:dyDescent="0.2">
      <c r="A284" s="172">
        <v>104</v>
      </c>
      <c r="B284" s="173" t="s">
        <v>356</v>
      </c>
      <c r="C284" s="183" t="s">
        <v>357</v>
      </c>
      <c r="D284" s="174" t="s">
        <v>130</v>
      </c>
      <c r="E284" s="175">
        <v>5</v>
      </c>
      <c r="F284" s="176"/>
      <c r="G284" s="177">
        <f>ROUND(E284*F284,2)</f>
        <v>0</v>
      </c>
      <c r="H284" s="176"/>
      <c r="I284" s="177">
        <f>ROUND(E284*H284,2)</f>
        <v>0</v>
      </c>
      <c r="J284" s="176"/>
      <c r="K284" s="177">
        <f>ROUND(E284*J284,2)</f>
        <v>0</v>
      </c>
      <c r="L284" s="177">
        <v>21</v>
      </c>
      <c r="M284" s="177">
        <f>G284*(1+L284/100)</f>
        <v>0</v>
      </c>
      <c r="N284" s="177">
        <v>2.9E-4</v>
      </c>
      <c r="O284" s="177">
        <f>ROUND(E284*N284,2)</f>
        <v>0</v>
      </c>
      <c r="P284" s="177">
        <v>0</v>
      </c>
      <c r="Q284" s="177">
        <f>ROUND(E284*P284,2)</f>
        <v>0</v>
      </c>
      <c r="R284" s="177"/>
      <c r="S284" s="177" t="s">
        <v>135</v>
      </c>
      <c r="T284" s="178" t="s">
        <v>141</v>
      </c>
      <c r="U284" s="163">
        <v>0</v>
      </c>
      <c r="V284" s="163">
        <f>ROUND(E284*U284,2)</f>
        <v>0</v>
      </c>
      <c r="W284" s="163"/>
      <c r="X284" s="163" t="s">
        <v>112</v>
      </c>
      <c r="Y284" s="153"/>
      <c r="Z284" s="153"/>
      <c r="AA284" s="153"/>
      <c r="AB284" s="153"/>
      <c r="AC284" s="153"/>
      <c r="AD284" s="153"/>
      <c r="AE284" s="153"/>
      <c r="AF284" s="153"/>
      <c r="AG284" s="153" t="s">
        <v>113</v>
      </c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ht="22.5" outlineLevel="1" x14ac:dyDescent="0.2">
      <c r="A285" s="160"/>
      <c r="B285" s="161"/>
      <c r="C285" s="251" t="s">
        <v>355</v>
      </c>
      <c r="D285" s="252"/>
      <c r="E285" s="252"/>
      <c r="F285" s="252"/>
      <c r="G285" s="252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53"/>
      <c r="Z285" s="153"/>
      <c r="AA285" s="153"/>
      <c r="AB285" s="153"/>
      <c r="AC285" s="153"/>
      <c r="AD285" s="153"/>
      <c r="AE285" s="153"/>
      <c r="AF285" s="153"/>
      <c r="AG285" s="153" t="s">
        <v>124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80" t="str">
        <f>C285</f>
        <v>Izolace izolačními trubicemi z kamenné vlny, nehořlavé, tř. reakce na oheň A2-s1), povrchová úprava z hliníkové folie se samolepící páskou, např. ROCKWOOL 800 tl. 20 mm nebo rovnocenný.</v>
      </c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60"/>
      <c r="B286" s="161"/>
      <c r="C286" s="249"/>
      <c r="D286" s="250"/>
      <c r="E286" s="250"/>
      <c r="F286" s="250"/>
      <c r="G286" s="250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53"/>
      <c r="Z286" s="153"/>
      <c r="AA286" s="153"/>
      <c r="AB286" s="153"/>
      <c r="AC286" s="153"/>
      <c r="AD286" s="153"/>
      <c r="AE286" s="153"/>
      <c r="AF286" s="153"/>
      <c r="AG286" s="153" t="s">
        <v>116</v>
      </c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ht="22.5" outlineLevel="1" x14ac:dyDescent="0.2">
      <c r="A287" s="172">
        <v>105</v>
      </c>
      <c r="B287" s="173" t="s">
        <v>358</v>
      </c>
      <c r="C287" s="183" t="s">
        <v>359</v>
      </c>
      <c r="D287" s="174" t="s">
        <v>130</v>
      </c>
      <c r="E287" s="175">
        <v>58</v>
      </c>
      <c r="F287" s="176"/>
      <c r="G287" s="177">
        <f>ROUND(E287*F287,2)</f>
        <v>0</v>
      </c>
      <c r="H287" s="176"/>
      <c r="I287" s="177">
        <f>ROUND(E287*H287,2)</f>
        <v>0</v>
      </c>
      <c r="J287" s="176"/>
      <c r="K287" s="177">
        <f>ROUND(E287*J287,2)</f>
        <v>0</v>
      </c>
      <c r="L287" s="177">
        <v>21</v>
      </c>
      <c r="M287" s="177">
        <f>G287*(1+L287/100)</f>
        <v>0</v>
      </c>
      <c r="N287" s="177">
        <v>2.9E-4</v>
      </c>
      <c r="O287" s="177">
        <f>ROUND(E287*N287,2)</f>
        <v>0.02</v>
      </c>
      <c r="P287" s="177">
        <v>0</v>
      </c>
      <c r="Q287" s="177">
        <f>ROUND(E287*P287,2)</f>
        <v>0</v>
      </c>
      <c r="R287" s="177"/>
      <c r="S287" s="177" t="s">
        <v>135</v>
      </c>
      <c r="T287" s="178" t="s">
        <v>141</v>
      </c>
      <c r="U287" s="163">
        <v>0</v>
      </c>
      <c r="V287" s="163">
        <f>ROUND(E287*U287,2)</f>
        <v>0</v>
      </c>
      <c r="W287" s="163"/>
      <c r="X287" s="163" t="s">
        <v>112</v>
      </c>
      <c r="Y287" s="153"/>
      <c r="Z287" s="153"/>
      <c r="AA287" s="153"/>
      <c r="AB287" s="153"/>
      <c r="AC287" s="153"/>
      <c r="AD287" s="153"/>
      <c r="AE287" s="153"/>
      <c r="AF287" s="153"/>
      <c r="AG287" s="153" t="s">
        <v>113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ht="22.5" outlineLevel="1" x14ac:dyDescent="0.2">
      <c r="A288" s="160"/>
      <c r="B288" s="161"/>
      <c r="C288" s="251" t="s">
        <v>355</v>
      </c>
      <c r="D288" s="252"/>
      <c r="E288" s="252"/>
      <c r="F288" s="252"/>
      <c r="G288" s="252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53"/>
      <c r="Z288" s="153"/>
      <c r="AA288" s="153"/>
      <c r="AB288" s="153"/>
      <c r="AC288" s="153"/>
      <c r="AD288" s="153"/>
      <c r="AE288" s="153"/>
      <c r="AF288" s="153"/>
      <c r="AG288" s="153" t="s">
        <v>124</v>
      </c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80" t="str">
        <f>C288</f>
        <v>Izolace izolačními trubicemi z kamenné vlny, nehořlavé, tř. reakce na oheň A2-s1), povrchová úprava z hliníkové folie se samolepící páskou, např. ROCKWOOL 800 tl. 20 mm nebo rovnocenný.</v>
      </c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60"/>
      <c r="B289" s="161"/>
      <c r="C289" s="249"/>
      <c r="D289" s="250"/>
      <c r="E289" s="250"/>
      <c r="F289" s="250"/>
      <c r="G289" s="250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53"/>
      <c r="Z289" s="153"/>
      <c r="AA289" s="153"/>
      <c r="AB289" s="153"/>
      <c r="AC289" s="153"/>
      <c r="AD289" s="153"/>
      <c r="AE289" s="153"/>
      <c r="AF289" s="153"/>
      <c r="AG289" s="153" t="s">
        <v>116</v>
      </c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ht="22.5" outlineLevel="1" x14ac:dyDescent="0.2">
      <c r="A290" s="172">
        <v>106</v>
      </c>
      <c r="B290" s="173" t="s">
        <v>360</v>
      </c>
      <c r="C290" s="183" t="s">
        <v>146</v>
      </c>
      <c r="D290" s="174" t="s">
        <v>147</v>
      </c>
      <c r="E290" s="175">
        <v>3</v>
      </c>
      <c r="F290" s="176"/>
      <c r="G290" s="177">
        <f>ROUND(E290*F290,2)</f>
        <v>0</v>
      </c>
      <c r="H290" s="176"/>
      <c r="I290" s="177">
        <f>ROUND(E290*H290,2)</f>
        <v>0</v>
      </c>
      <c r="J290" s="176"/>
      <c r="K290" s="177">
        <f>ROUND(E290*J290,2)</f>
        <v>0</v>
      </c>
      <c r="L290" s="177">
        <v>21</v>
      </c>
      <c r="M290" s="177">
        <f>G290*(1+L290/100)</f>
        <v>0</v>
      </c>
      <c r="N290" s="177">
        <v>0</v>
      </c>
      <c r="O290" s="177">
        <f>ROUND(E290*N290,2)</f>
        <v>0</v>
      </c>
      <c r="P290" s="177">
        <v>0</v>
      </c>
      <c r="Q290" s="177">
        <f>ROUND(E290*P290,2)</f>
        <v>0</v>
      </c>
      <c r="R290" s="177"/>
      <c r="S290" s="177" t="s">
        <v>135</v>
      </c>
      <c r="T290" s="178" t="s">
        <v>141</v>
      </c>
      <c r="U290" s="163">
        <v>0</v>
      </c>
      <c r="V290" s="163">
        <f>ROUND(E290*U290,2)</f>
        <v>0</v>
      </c>
      <c r="W290" s="163"/>
      <c r="X290" s="163" t="s">
        <v>112</v>
      </c>
      <c r="Y290" s="153"/>
      <c r="Z290" s="153"/>
      <c r="AA290" s="153"/>
      <c r="AB290" s="153"/>
      <c r="AC290" s="153"/>
      <c r="AD290" s="153"/>
      <c r="AE290" s="153"/>
      <c r="AF290" s="153"/>
      <c r="AG290" s="153" t="s">
        <v>113</v>
      </c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60"/>
      <c r="B291" s="161"/>
      <c r="C291" s="245"/>
      <c r="D291" s="246"/>
      <c r="E291" s="246"/>
      <c r="F291" s="246"/>
      <c r="G291" s="246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53"/>
      <c r="Z291" s="153"/>
      <c r="AA291" s="153"/>
      <c r="AB291" s="153"/>
      <c r="AC291" s="153"/>
      <c r="AD291" s="153"/>
      <c r="AE291" s="153"/>
      <c r="AF291" s="153"/>
      <c r="AG291" s="153" t="s">
        <v>116</v>
      </c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">
      <c r="A292" s="172">
        <v>107</v>
      </c>
      <c r="B292" s="173" t="s">
        <v>361</v>
      </c>
      <c r="C292" s="183" t="s">
        <v>362</v>
      </c>
      <c r="D292" s="174" t="s">
        <v>130</v>
      </c>
      <c r="E292" s="175">
        <v>2</v>
      </c>
      <c r="F292" s="176"/>
      <c r="G292" s="177">
        <f>ROUND(E292*F292,2)</f>
        <v>0</v>
      </c>
      <c r="H292" s="176"/>
      <c r="I292" s="177">
        <f>ROUND(E292*H292,2)</f>
        <v>0</v>
      </c>
      <c r="J292" s="176"/>
      <c r="K292" s="177">
        <f>ROUND(E292*J292,2)</f>
        <v>0</v>
      </c>
      <c r="L292" s="177">
        <v>21</v>
      </c>
      <c r="M292" s="177">
        <f>G292*(1+L292/100)</f>
        <v>0</v>
      </c>
      <c r="N292" s="177">
        <v>1.33E-3</v>
      </c>
      <c r="O292" s="177">
        <f>ROUND(E292*N292,2)</f>
        <v>0</v>
      </c>
      <c r="P292" s="177">
        <v>0</v>
      </c>
      <c r="Q292" s="177">
        <f>ROUND(E292*P292,2)</f>
        <v>0</v>
      </c>
      <c r="R292" s="177"/>
      <c r="S292" s="177" t="s">
        <v>135</v>
      </c>
      <c r="T292" s="178" t="s">
        <v>111</v>
      </c>
      <c r="U292" s="163">
        <v>0.28499999999999998</v>
      </c>
      <c r="V292" s="163">
        <f>ROUND(E292*U292,2)</f>
        <v>0.56999999999999995</v>
      </c>
      <c r="W292" s="163"/>
      <c r="X292" s="163" t="s">
        <v>112</v>
      </c>
      <c r="Y292" s="153"/>
      <c r="Z292" s="153"/>
      <c r="AA292" s="153"/>
      <c r="AB292" s="153"/>
      <c r="AC292" s="153"/>
      <c r="AD292" s="153"/>
      <c r="AE292" s="153"/>
      <c r="AF292" s="153"/>
      <c r="AG292" s="153" t="s">
        <v>113</v>
      </c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ht="22.5" outlineLevel="1" x14ac:dyDescent="0.2">
      <c r="A293" s="160"/>
      <c r="B293" s="161"/>
      <c r="C293" s="251" t="s">
        <v>363</v>
      </c>
      <c r="D293" s="252"/>
      <c r="E293" s="252"/>
      <c r="F293" s="252"/>
      <c r="G293" s="252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53"/>
      <c r="Z293" s="153"/>
      <c r="AA293" s="153"/>
      <c r="AB293" s="153"/>
      <c r="AC293" s="153"/>
      <c r="AD293" s="153"/>
      <c r="AE293" s="153"/>
      <c r="AF293" s="153"/>
      <c r="AG293" s="153" t="s">
        <v>124</v>
      </c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80" t="str">
        <f>C293</f>
        <v>Potrubí z uhlíkové oceli (zvenčí pozinkovaná), CrNiMo ocel 1.0034 vč. tvarovek, spojování lisovacími nátrubky např. GEBERIT MAPRESS nebo rovnocenný.</v>
      </c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60"/>
      <c r="B294" s="161"/>
      <c r="C294" s="249"/>
      <c r="D294" s="250"/>
      <c r="E294" s="250"/>
      <c r="F294" s="250"/>
      <c r="G294" s="250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53"/>
      <c r="Z294" s="153"/>
      <c r="AA294" s="153"/>
      <c r="AB294" s="153"/>
      <c r="AC294" s="153"/>
      <c r="AD294" s="153"/>
      <c r="AE294" s="153"/>
      <c r="AF294" s="153"/>
      <c r="AG294" s="153" t="s">
        <v>116</v>
      </c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72">
        <v>108</v>
      </c>
      <c r="B295" s="173" t="s">
        <v>364</v>
      </c>
      <c r="C295" s="183" t="s">
        <v>365</v>
      </c>
      <c r="D295" s="174" t="s">
        <v>130</v>
      </c>
      <c r="E295" s="175">
        <v>5</v>
      </c>
      <c r="F295" s="176"/>
      <c r="G295" s="177">
        <f>ROUND(E295*F295,2)</f>
        <v>0</v>
      </c>
      <c r="H295" s="176"/>
      <c r="I295" s="177">
        <f>ROUND(E295*H295,2)</f>
        <v>0</v>
      </c>
      <c r="J295" s="176"/>
      <c r="K295" s="177">
        <f>ROUND(E295*J295,2)</f>
        <v>0</v>
      </c>
      <c r="L295" s="177">
        <v>21</v>
      </c>
      <c r="M295" s="177">
        <f>G295*(1+L295/100)</f>
        <v>0</v>
      </c>
      <c r="N295" s="177">
        <v>1.6199999999999999E-3</v>
      </c>
      <c r="O295" s="177">
        <f>ROUND(E295*N295,2)</f>
        <v>0.01</v>
      </c>
      <c r="P295" s="177">
        <v>0</v>
      </c>
      <c r="Q295" s="177">
        <f>ROUND(E295*P295,2)</f>
        <v>0</v>
      </c>
      <c r="R295" s="177"/>
      <c r="S295" s="177" t="s">
        <v>135</v>
      </c>
      <c r="T295" s="178" t="s">
        <v>111</v>
      </c>
      <c r="U295" s="163">
        <v>0.31900000000000001</v>
      </c>
      <c r="V295" s="163">
        <f>ROUND(E295*U295,2)</f>
        <v>1.6</v>
      </c>
      <c r="W295" s="163"/>
      <c r="X295" s="163" t="s">
        <v>112</v>
      </c>
      <c r="Y295" s="153"/>
      <c r="Z295" s="153"/>
      <c r="AA295" s="153"/>
      <c r="AB295" s="153"/>
      <c r="AC295" s="153"/>
      <c r="AD295" s="153"/>
      <c r="AE295" s="153"/>
      <c r="AF295" s="153"/>
      <c r="AG295" s="153" t="s">
        <v>113</v>
      </c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ht="22.5" outlineLevel="1" x14ac:dyDescent="0.2">
      <c r="A296" s="160"/>
      <c r="B296" s="161"/>
      <c r="C296" s="251" t="s">
        <v>363</v>
      </c>
      <c r="D296" s="252"/>
      <c r="E296" s="252"/>
      <c r="F296" s="252"/>
      <c r="G296" s="252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53"/>
      <c r="Z296" s="153"/>
      <c r="AA296" s="153"/>
      <c r="AB296" s="153"/>
      <c r="AC296" s="153"/>
      <c r="AD296" s="153"/>
      <c r="AE296" s="153"/>
      <c r="AF296" s="153"/>
      <c r="AG296" s="153" t="s">
        <v>124</v>
      </c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80" t="str">
        <f>C296</f>
        <v>Potrubí z uhlíkové oceli (zvenčí pozinkovaná), CrNiMo ocel 1.0034 vč. tvarovek, spojování lisovacími nátrubky např. GEBERIT MAPRESS nebo rovnocenný.</v>
      </c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60"/>
      <c r="B297" s="161"/>
      <c r="C297" s="249"/>
      <c r="D297" s="250"/>
      <c r="E297" s="250"/>
      <c r="F297" s="250"/>
      <c r="G297" s="250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53"/>
      <c r="Z297" s="153"/>
      <c r="AA297" s="153"/>
      <c r="AB297" s="153"/>
      <c r="AC297" s="153"/>
      <c r="AD297" s="153"/>
      <c r="AE297" s="153"/>
      <c r="AF297" s="153"/>
      <c r="AG297" s="153" t="s">
        <v>116</v>
      </c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72">
        <v>109</v>
      </c>
      <c r="B298" s="173" t="s">
        <v>366</v>
      </c>
      <c r="C298" s="183" t="s">
        <v>367</v>
      </c>
      <c r="D298" s="174" t="s">
        <v>130</v>
      </c>
      <c r="E298" s="175">
        <v>58</v>
      </c>
      <c r="F298" s="176"/>
      <c r="G298" s="177">
        <f>ROUND(E298*F298,2)</f>
        <v>0</v>
      </c>
      <c r="H298" s="176"/>
      <c r="I298" s="177">
        <f>ROUND(E298*H298,2)</f>
        <v>0</v>
      </c>
      <c r="J298" s="176"/>
      <c r="K298" s="177">
        <f>ROUND(E298*J298,2)</f>
        <v>0</v>
      </c>
      <c r="L298" s="177">
        <v>21</v>
      </c>
      <c r="M298" s="177">
        <f>G298*(1+L298/100)</f>
        <v>0</v>
      </c>
      <c r="N298" s="177">
        <v>1.9300000000000001E-3</v>
      </c>
      <c r="O298" s="177">
        <f>ROUND(E298*N298,2)</f>
        <v>0.11</v>
      </c>
      <c r="P298" s="177">
        <v>0</v>
      </c>
      <c r="Q298" s="177">
        <f>ROUND(E298*P298,2)</f>
        <v>0</v>
      </c>
      <c r="R298" s="177"/>
      <c r="S298" s="177" t="s">
        <v>135</v>
      </c>
      <c r="T298" s="178" t="s">
        <v>111</v>
      </c>
      <c r="U298" s="163">
        <v>0.33200000000000002</v>
      </c>
      <c r="V298" s="163">
        <f>ROUND(E298*U298,2)</f>
        <v>19.260000000000002</v>
      </c>
      <c r="W298" s="163"/>
      <c r="X298" s="163" t="s">
        <v>112</v>
      </c>
      <c r="Y298" s="153"/>
      <c r="Z298" s="153"/>
      <c r="AA298" s="153"/>
      <c r="AB298" s="153"/>
      <c r="AC298" s="153"/>
      <c r="AD298" s="153"/>
      <c r="AE298" s="153"/>
      <c r="AF298" s="153"/>
      <c r="AG298" s="153" t="s">
        <v>113</v>
      </c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ht="22.5" outlineLevel="1" x14ac:dyDescent="0.2">
      <c r="A299" s="160"/>
      <c r="B299" s="161"/>
      <c r="C299" s="251" t="s">
        <v>363</v>
      </c>
      <c r="D299" s="252"/>
      <c r="E299" s="252"/>
      <c r="F299" s="252"/>
      <c r="G299" s="252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53"/>
      <c r="Z299" s="153"/>
      <c r="AA299" s="153"/>
      <c r="AB299" s="153"/>
      <c r="AC299" s="153"/>
      <c r="AD299" s="153"/>
      <c r="AE299" s="153"/>
      <c r="AF299" s="153"/>
      <c r="AG299" s="153" t="s">
        <v>124</v>
      </c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80" t="str">
        <f>C299</f>
        <v>Potrubí z uhlíkové oceli (zvenčí pozinkovaná), CrNiMo ocel 1.0034 vč. tvarovek, spojování lisovacími nátrubky např. GEBERIT MAPRESS nebo rovnocenný.</v>
      </c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">
      <c r="A300" s="160"/>
      <c r="B300" s="161"/>
      <c r="C300" s="249"/>
      <c r="D300" s="250"/>
      <c r="E300" s="250"/>
      <c r="F300" s="250"/>
      <c r="G300" s="250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53"/>
      <c r="Z300" s="153"/>
      <c r="AA300" s="153"/>
      <c r="AB300" s="153"/>
      <c r="AC300" s="153"/>
      <c r="AD300" s="153"/>
      <c r="AE300" s="153"/>
      <c r="AF300" s="153"/>
      <c r="AG300" s="153" t="s">
        <v>116</v>
      </c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">
      <c r="A301" s="172">
        <v>110</v>
      </c>
      <c r="B301" s="173" t="s">
        <v>327</v>
      </c>
      <c r="C301" s="183" t="s">
        <v>328</v>
      </c>
      <c r="D301" s="174" t="s">
        <v>130</v>
      </c>
      <c r="E301" s="175">
        <v>2</v>
      </c>
      <c r="F301" s="176"/>
      <c r="G301" s="177">
        <f>ROUND(E301*F301,2)</f>
        <v>0</v>
      </c>
      <c r="H301" s="176"/>
      <c r="I301" s="177">
        <f>ROUND(E301*H301,2)</f>
        <v>0</v>
      </c>
      <c r="J301" s="176"/>
      <c r="K301" s="177">
        <f>ROUND(E301*J301,2)</f>
        <v>0</v>
      </c>
      <c r="L301" s="177">
        <v>21</v>
      </c>
      <c r="M301" s="177">
        <f>G301*(1+L301/100)</f>
        <v>0</v>
      </c>
      <c r="N301" s="177">
        <v>4.2900000000000004E-3</v>
      </c>
      <c r="O301" s="177">
        <f>ROUND(E301*N301,2)</f>
        <v>0.01</v>
      </c>
      <c r="P301" s="177">
        <v>0</v>
      </c>
      <c r="Q301" s="177">
        <f>ROUND(E301*P301,2)</f>
        <v>0</v>
      </c>
      <c r="R301" s="177"/>
      <c r="S301" s="177" t="s">
        <v>135</v>
      </c>
      <c r="T301" s="178" t="s">
        <v>111</v>
      </c>
      <c r="U301" s="163">
        <v>0.36199999999999999</v>
      </c>
      <c r="V301" s="163">
        <f>ROUND(E301*U301,2)</f>
        <v>0.72</v>
      </c>
      <c r="W301" s="163"/>
      <c r="X301" s="163" t="s">
        <v>112</v>
      </c>
      <c r="Y301" s="153"/>
      <c r="Z301" s="153"/>
      <c r="AA301" s="153"/>
      <c r="AB301" s="153"/>
      <c r="AC301" s="153"/>
      <c r="AD301" s="153"/>
      <c r="AE301" s="153"/>
      <c r="AF301" s="153"/>
      <c r="AG301" s="153" t="s">
        <v>113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">
      <c r="A302" s="160"/>
      <c r="B302" s="161"/>
      <c r="C302" s="245"/>
      <c r="D302" s="246"/>
      <c r="E302" s="246"/>
      <c r="F302" s="246"/>
      <c r="G302" s="246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53"/>
      <c r="Z302" s="153"/>
      <c r="AA302" s="153"/>
      <c r="AB302" s="153"/>
      <c r="AC302" s="153"/>
      <c r="AD302" s="153"/>
      <c r="AE302" s="153"/>
      <c r="AF302" s="153"/>
      <c r="AG302" s="153" t="s">
        <v>116</v>
      </c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">
      <c r="A303" s="172">
        <v>111</v>
      </c>
      <c r="B303" s="173" t="s">
        <v>184</v>
      </c>
      <c r="C303" s="183" t="s">
        <v>185</v>
      </c>
      <c r="D303" s="174" t="s">
        <v>186</v>
      </c>
      <c r="E303" s="175">
        <v>39</v>
      </c>
      <c r="F303" s="176"/>
      <c r="G303" s="177">
        <f>ROUND(E303*F303,2)</f>
        <v>0</v>
      </c>
      <c r="H303" s="176"/>
      <c r="I303" s="177">
        <f>ROUND(E303*H303,2)</f>
        <v>0</v>
      </c>
      <c r="J303" s="176"/>
      <c r="K303" s="177">
        <f>ROUND(E303*J303,2)</f>
        <v>0</v>
      </c>
      <c r="L303" s="177">
        <v>21</v>
      </c>
      <c r="M303" s="177">
        <f>G303*(1+L303/100)</f>
        <v>0</v>
      </c>
      <c r="N303" s="177">
        <v>1.06E-3</v>
      </c>
      <c r="O303" s="177">
        <f>ROUND(E303*N303,2)</f>
        <v>0.04</v>
      </c>
      <c r="P303" s="177">
        <v>0</v>
      </c>
      <c r="Q303" s="177">
        <f>ROUND(E303*P303,2)</f>
        <v>0</v>
      </c>
      <c r="R303" s="177"/>
      <c r="S303" s="177" t="s">
        <v>135</v>
      </c>
      <c r="T303" s="178" t="s">
        <v>111</v>
      </c>
      <c r="U303" s="163">
        <v>0.42918000000000001</v>
      </c>
      <c r="V303" s="163">
        <f>ROUND(E303*U303,2)</f>
        <v>16.739999999999998</v>
      </c>
      <c r="W303" s="163"/>
      <c r="X303" s="163" t="s">
        <v>187</v>
      </c>
      <c r="Y303" s="153"/>
      <c r="Z303" s="153"/>
      <c r="AA303" s="153"/>
      <c r="AB303" s="153"/>
      <c r="AC303" s="153"/>
      <c r="AD303" s="153"/>
      <c r="AE303" s="153"/>
      <c r="AF303" s="153"/>
      <c r="AG303" s="153" t="s">
        <v>188</v>
      </c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">
      <c r="A304" s="160"/>
      <c r="B304" s="161"/>
      <c r="C304" s="245"/>
      <c r="D304" s="246"/>
      <c r="E304" s="246"/>
      <c r="F304" s="246"/>
      <c r="G304" s="246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53"/>
      <c r="Z304" s="153"/>
      <c r="AA304" s="153"/>
      <c r="AB304" s="153"/>
      <c r="AC304" s="153"/>
      <c r="AD304" s="153"/>
      <c r="AE304" s="153"/>
      <c r="AF304" s="153"/>
      <c r="AG304" s="153" t="s">
        <v>116</v>
      </c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72">
        <v>112</v>
      </c>
      <c r="B305" s="173" t="s">
        <v>189</v>
      </c>
      <c r="C305" s="183" t="s">
        <v>190</v>
      </c>
      <c r="D305" s="174" t="s">
        <v>191</v>
      </c>
      <c r="E305" s="175">
        <v>110</v>
      </c>
      <c r="F305" s="176"/>
      <c r="G305" s="177">
        <f>ROUND(E305*F305,2)</f>
        <v>0</v>
      </c>
      <c r="H305" s="176"/>
      <c r="I305" s="177">
        <f>ROUND(E305*H305,2)</f>
        <v>0</v>
      </c>
      <c r="J305" s="176"/>
      <c r="K305" s="177">
        <f>ROUND(E305*J305,2)</f>
        <v>0</v>
      </c>
      <c r="L305" s="177">
        <v>21</v>
      </c>
      <c r="M305" s="177">
        <f>G305*(1+L305/100)</f>
        <v>0</v>
      </c>
      <c r="N305" s="177">
        <v>0</v>
      </c>
      <c r="O305" s="177">
        <f>ROUND(E305*N305,2)</f>
        <v>0</v>
      </c>
      <c r="P305" s="177">
        <v>0</v>
      </c>
      <c r="Q305" s="177">
        <f>ROUND(E305*P305,2)</f>
        <v>0</v>
      </c>
      <c r="R305" s="177"/>
      <c r="S305" s="177" t="s">
        <v>135</v>
      </c>
      <c r="T305" s="178" t="s">
        <v>111</v>
      </c>
      <c r="U305" s="163">
        <v>1</v>
      </c>
      <c r="V305" s="163">
        <f>ROUND(E305*U305,2)</f>
        <v>110</v>
      </c>
      <c r="W305" s="163"/>
      <c r="X305" s="163" t="s">
        <v>192</v>
      </c>
      <c r="Y305" s="153"/>
      <c r="Z305" s="153"/>
      <c r="AA305" s="153"/>
      <c r="AB305" s="153"/>
      <c r="AC305" s="153"/>
      <c r="AD305" s="153"/>
      <c r="AE305" s="153"/>
      <c r="AF305" s="153"/>
      <c r="AG305" s="153" t="s">
        <v>193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">
      <c r="A306" s="160"/>
      <c r="B306" s="161"/>
      <c r="C306" s="245"/>
      <c r="D306" s="246"/>
      <c r="E306" s="246"/>
      <c r="F306" s="246"/>
      <c r="G306" s="246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53"/>
      <c r="Z306" s="153"/>
      <c r="AA306" s="153"/>
      <c r="AB306" s="153"/>
      <c r="AC306" s="153"/>
      <c r="AD306" s="153"/>
      <c r="AE306" s="153"/>
      <c r="AF306" s="153"/>
      <c r="AG306" s="153" t="s">
        <v>116</v>
      </c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">
      <c r="A307" s="160">
        <v>113</v>
      </c>
      <c r="B307" s="161" t="s">
        <v>194</v>
      </c>
      <c r="C307" s="184" t="s">
        <v>195</v>
      </c>
      <c r="D307" s="162" t="s">
        <v>0</v>
      </c>
      <c r="E307" s="179"/>
      <c r="F307" s="164"/>
      <c r="G307" s="163">
        <f>ROUND(E307*F307,2)</f>
        <v>0</v>
      </c>
      <c r="H307" s="164"/>
      <c r="I307" s="163">
        <f>ROUND(E307*H307,2)</f>
        <v>0</v>
      </c>
      <c r="J307" s="164"/>
      <c r="K307" s="163">
        <f>ROUND(E307*J307,2)</f>
        <v>0</v>
      </c>
      <c r="L307" s="163">
        <v>21</v>
      </c>
      <c r="M307" s="163">
        <f>G307*(1+L307/100)</f>
        <v>0</v>
      </c>
      <c r="N307" s="163">
        <v>0</v>
      </c>
      <c r="O307" s="163">
        <f>ROUND(E307*N307,2)</f>
        <v>0</v>
      </c>
      <c r="P307" s="163">
        <v>0</v>
      </c>
      <c r="Q307" s="163">
        <f>ROUND(E307*P307,2)</f>
        <v>0</v>
      </c>
      <c r="R307" s="163" t="s">
        <v>110</v>
      </c>
      <c r="S307" s="163" t="s">
        <v>111</v>
      </c>
      <c r="T307" s="163" t="s">
        <v>111</v>
      </c>
      <c r="U307" s="163">
        <v>0</v>
      </c>
      <c r="V307" s="163">
        <f>ROUND(E307*U307,2)</f>
        <v>0</v>
      </c>
      <c r="W307" s="163"/>
      <c r="X307" s="163" t="s">
        <v>196</v>
      </c>
      <c r="Y307" s="153"/>
      <c r="Z307" s="153"/>
      <c r="AA307" s="153"/>
      <c r="AB307" s="153"/>
      <c r="AC307" s="153"/>
      <c r="AD307" s="153"/>
      <c r="AE307" s="153"/>
      <c r="AF307" s="153"/>
      <c r="AG307" s="153" t="s">
        <v>197</v>
      </c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">
      <c r="A308" s="160"/>
      <c r="B308" s="161"/>
      <c r="C308" s="247" t="s">
        <v>198</v>
      </c>
      <c r="D308" s="248"/>
      <c r="E308" s="248"/>
      <c r="F308" s="248"/>
      <c r="G308" s="248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53"/>
      <c r="Z308" s="153"/>
      <c r="AA308" s="153"/>
      <c r="AB308" s="153"/>
      <c r="AC308" s="153"/>
      <c r="AD308" s="153"/>
      <c r="AE308" s="153"/>
      <c r="AF308" s="153"/>
      <c r="AG308" s="153" t="s">
        <v>115</v>
      </c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">
      <c r="A309" s="160"/>
      <c r="B309" s="161"/>
      <c r="C309" s="249"/>
      <c r="D309" s="250"/>
      <c r="E309" s="250"/>
      <c r="F309" s="250"/>
      <c r="G309" s="250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53"/>
      <c r="Z309" s="153"/>
      <c r="AA309" s="153"/>
      <c r="AB309" s="153"/>
      <c r="AC309" s="153"/>
      <c r="AD309" s="153"/>
      <c r="AE309" s="153"/>
      <c r="AF309" s="153"/>
      <c r="AG309" s="153" t="s">
        <v>116</v>
      </c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x14ac:dyDescent="0.2">
      <c r="A310" s="166" t="s">
        <v>105</v>
      </c>
      <c r="B310" s="167" t="s">
        <v>75</v>
      </c>
      <c r="C310" s="182" t="s">
        <v>76</v>
      </c>
      <c r="D310" s="168"/>
      <c r="E310" s="169"/>
      <c r="F310" s="170"/>
      <c r="G310" s="170">
        <f>SUMIF(AG311:AG354,"&lt;&gt;NOR",G311:G354)</f>
        <v>0</v>
      </c>
      <c r="H310" s="170"/>
      <c r="I310" s="170">
        <f>SUM(I311:I354)</f>
        <v>0</v>
      </c>
      <c r="J310" s="170"/>
      <c r="K310" s="170">
        <f>SUM(K311:K354)</f>
        <v>0</v>
      </c>
      <c r="L310" s="170"/>
      <c r="M310" s="170">
        <f>SUM(M311:M354)</f>
        <v>0</v>
      </c>
      <c r="N310" s="170"/>
      <c r="O310" s="170">
        <f>SUM(O311:O354)</f>
        <v>0.43000000000000005</v>
      </c>
      <c r="P310" s="170"/>
      <c r="Q310" s="170">
        <f>SUM(Q311:Q354)</f>
        <v>0</v>
      </c>
      <c r="R310" s="170"/>
      <c r="S310" s="170"/>
      <c r="T310" s="171"/>
      <c r="U310" s="165"/>
      <c r="V310" s="165">
        <f>SUM(V311:V354)</f>
        <v>148.22999999999999</v>
      </c>
      <c r="W310" s="165"/>
      <c r="X310" s="165"/>
      <c r="AG310" t="s">
        <v>106</v>
      </c>
    </row>
    <row r="311" spans="1:60" outlineLevel="1" x14ac:dyDescent="0.2">
      <c r="A311" s="172">
        <v>114</v>
      </c>
      <c r="B311" s="173" t="s">
        <v>266</v>
      </c>
      <c r="C311" s="183" t="s">
        <v>267</v>
      </c>
      <c r="D311" s="174" t="s">
        <v>130</v>
      </c>
      <c r="E311" s="175">
        <v>107</v>
      </c>
      <c r="F311" s="176"/>
      <c r="G311" s="177">
        <f>ROUND(E311*F311,2)</f>
        <v>0</v>
      </c>
      <c r="H311" s="176"/>
      <c r="I311" s="177">
        <f>ROUND(E311*H311,2)</f>
        <v>0</v>
      </c>
      <c r="J311" s="176"/>
      <c r="K311" s="177">
        <f>ROUND(E311*J311,2)</f>
        <v>0</v>
      </c>
      <c r="L311" s="177">
        <v>21</v>
      </c>
      <c r="M311" s="177">
        <f>G311*(1+L311/100)</f>
        <v>0</v>
      </c>
      <c r="N311" s="177">
        <v>0</v>
      </c>
      <c r="O311" s="177">
        <f>ROUND(E311*N311,2)</f>
        <v>0</v>
      </c>
      <c r="P311" s="177">
        <v>0</v>
      </c>
      <c r="Q311" s="177">
        <f>ROUND(E311*P311,2)</f>
        <v>0</v>
      </c>
      <c r="R311" s="177" t="s">
        <v>110</v>
      </c>
      <c r="S311" s="177" t="s">
        <v>111</v>
      </c>
      <c r="T311" s="178" t="s">
        <v>111</v>
      </c>
      <c r="U311" s="163">
        <v>2.9000000000000001E-2</v>
      </c>
      <c r="V311" s="163">
        <f>ROUND(E311*U311,2)</f>
        <v>3.1</v>
      </c>
      <c r="W311" s="163"/>
      <c r="X311" s="163" t="s">
        <v>112</v>
      </c>
      <c r="Y311" s="153"/>
      <c r="Z311" s="153"/>
      <c r="AA311" s="153"/>
      <c r="AB311" s="153"/>
      <c r="AC311" s="153"/>
      <c r="AD311" s="153"/>
      <c r="AE311" s="153"/>
      <c r="AF311" s="153"/>
      <c r="AG311" s="153" t="s">
        <v>113</v>
      </c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60"/>
      <c r="B312" s="161"/>
      <c r="C312" s="245"/>
      <c r="D312" s="246"/>
      <c r="E312" s="246"/>
      <c r="F312" s="246"/>
      <c r="G312" s="246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53"/>
      <c r="Z312" s="153"/>
      <c r="AA312" s="153"/>
      <c r="AB312" s="153"/>
      <c r="AC312" s="153"/>
      <c r="AD312" s="153"/>
      <c r="AE312" s="153"/>
      <c r="AF312" s="153"/>
      <c r="AG312" s="153" t="s">
        <v>116</v>
      </c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">
      <c r="A313" s="172">
        <v>115</v>
      </c>
      <c r="B313" s="173" t="s">
        <v>268</v>
      </c>
      <c r="C313" s="183" t="s">
        <v>269</v>
      </c>
      <c r="D313" s="174" t="s">
        <v>130</v>
      </c>
      <c r="E313" s="175">
        <v>107</v>
      </c>
      <c r="F313" s="176"/>
      <c r="G313" s="177">
        <f>ROUND(E313*F313,2)</f>
        <v>0</v>
      </c>
      <c r="H313" s="176"/>
      <c r="I313" s="177">
        <f>ROUND(E313*H313,2)</f>
        <v>0</v>
      </c>
      <c r="J313" s="176"/>
      <c r="K313" s="177">
        <f>ROUND(E313*J313,2)</f>
        <v>0</v>
      </c>
      <c r="L313" s="177">
        <v>21</v>
      </c>
      <c r="M313" s="177">
        <f>G313*(1+L313/100)</f>
        <v>0</v>
      </c>
      <c r="N313" s="177">
        <v>1.0000000000000001E-5</v>
      </c>
      <c r="O313" s="177">
        <f>ROUND(E313*N313,2)</f>
        <v>0</v>
      </c>
      <c r="P313" s="177">
        <v>0</v>
      </c>
      <c r="Q313" s="177">
        <f>ROUND(E313*P313,2)</f>
        <v>0</v>
      </c>
      <c r="R313" s="177" t="s">
        <v>110</v>
      </c>
      <c r="S313" s="177" t="s">
        <v>111</v>
      </c>
      <c r="T313" s="178" t="s">
        <v>111</v>
      </c>
      <c r="U313" s="163">
        <v>6.2E-2</v>
      </c>
      <c r="V313" s="163">
        <f>ROUND(E313*U313,2)</f>
        <v>6.63</v>
      </c>
      <c r="W313" s="163"/>
      <c r="X313" s="163" t="s">
        <v>112</v>
      </c>
      <c r="Y313" s="153"/>
      <c r="Z313" s="153"/>
      <c r="AA313" s="153"/>
      <c r="AB313" s="153"/>
      <c r="AC313" s="153"/>
      <c r="AD313" s="153"/>
      <c r="AE313" s="153"/>
      <c r="AF313" s="153"/>
      <c r="AG313" s="153" t="s">
        <v>113</v>
      </c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">
      <c r="A314" s="160"/>
      <c r="B314" s="161"/>
      <c r="C314" s="245"/>
      <c r="D314" s="246"/>
      <c r="E314" s="246"/>
      <c r="F314" s="246"/>
      <c r="G314" s="246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53"/>
      <c r="Z314" s="153"/>
      <c r="AA314" s="153"/>
      <c r="AB314" s="153"/>
      <c r="AC314" s="153"/>
      <c r="AD314" s="153"/>
      <c r="AE314" s="153"/>
      <c r="AF314" s="153"/>
      <c r="AG314" s="153" t="s">
        <v>116</v>
      </c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ht="22.5" outlineLevel="1" x14ac:dyDescent="0.2">
      <c r="A315" s="172">
        <v>116</v>
      </c>
      <c r="B315" s="173" t="s">
        <v>368</v>
      </c>
      <c r="C315" s="183" t="s">
        <v>276</v>
      </c>
      <c r="D315" s="174" t="s">
        <v>130</v>
      </c>
      <c r="E315" s="175">
        <v>64</v>
      </c>
      <c r="F315" s="176"/>
      <c r="G315" s="177">
        <f>ROUND(E315*F315,2)</f>
        <v>0</v>
      </c>
      <c r="H315" s="176"/>
      <c r="I315" s="177">
        <f>ROUND(E315*H315,2)</f>
        <v>0</v>
      </c>
      <c r="J315" s="176"/>
      <c r="K315" s="177">
        <f>ROUND(E315*J315,2)</f>
        <v>0</v>
      </c>
      <c r="L315" s="177">
        <v>21</v>
      </c>
      <c r="M315" s="177">
        <f>G315*(1+L315/100)</f>
        <v>0</v>
      </c>
      <c r="N315" s="177">
        <v>2.9E-4</v>
      </c>
      <c r="O315" s="177">
        <f>ROUND(E315*N315,2)</f>
        <v>0.02</v>
      </c>
      <c r="P315" s="177">
        <v>0</v>
      </c>
      <c r="Q315" s="177">
        <f>ROUND(E315*P315,2)</f>
        <v>0</v>
      </c>
      <c r="R315" s="177"/>
      <c r="S315" s="177" t="s">
        <v>135</v>
      </c>
      <c r="T315" s="178" t="s">
        <v>141</v>
      </c>
      <c r="U315" s="163">
        <v>0</v>
      </c>
      <c r="V315" s="163">
        <f>ROUND(E315*U315,2)</f>
        <v>0</v>
      </c>
      <c r="W315" s="163"/>
      <c r="X315" s="163" t="s">
        <v>112</v>
      </c>
      <c r="Y315" s="153"/>
      <c r="Z315" s="153"/>
      <c r="AA315" s="153"/>
      <c r="AB315" s="153"/>
      <c r="AC315" s="153"/>
      <c r="AD315" s="153"/>
      <c r="AE315" s="153"/>
      <c r="AF315" s="153"/>
      <c r="AG315" s="153" t="s">
        <v>113</v>
      </c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ht="22.5" outlineLevel="1" x14ac:dyDescent="0.2">
      <c r="A316" s="160"/>
      <c r="B316" s="161"/>
      <c r="C316" s="251" t="s">
        <v>369</v>
      </c>
      <c r="D316" s="252"/>
      <c r="E316" s="252"/>
      <c r="F316" s="252"/>
      <c r="G316" s="252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53"/>
      <c r="Z316" s="153"/>
      <c r="AA316" s="153"/>
      <c r="AB316" s="153"/>
      <c r="AC316" s="153"/>
      <c r="AD316" s="153"/>
      <c r="AE316" s="153"/>
      <c r="AF316" s="153"/>
      <c r="AG316" s="153" t="s">
        <v>124</v>
      </c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80" t="str">
        <f>C316</f>
        <v>Izolace izolačními trubicemi z kamenné vlny, nehořlavé, tř. reakce na oheň A2-s1), povrchová úprava z hliníkové folie se samolepící páskou, např. ROCKWOOL 800 tl. 30 mm nebo rovnocenný.</v>
      </c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60"/>
      <c r="B317" s="161"/>
      <c r="C317" s="249"/>
      <c r="D317" s="250"/>
      <c r="E317" s="250"/>
      <c r="F317" s="250"/>
      <c r="G317" s="250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53"/>
      <c r="Z317" s="153"/>
      <c r="AA317" s="153"/>
      <c r="AB317" s="153"/>
      <c r="AC317" s="153"/>
      <c r="AD317" s="153"/>
      <c r="AE317" s="153"/>
      <c r="AF317" s="153"/>
      <c r="AG317" s="153" t="s">
        <v>116</v>
      </c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ht="22.5" outlineLevel="1" x14ac:dyDescent="0.2">
      <c r="A318" s="172">
        <v>117</v>
      </c>
      <c r="B318" s="173" t="s">
        <v>370</v>
      </c>
      <c r="C318" s="183" t="s">
        <v>371</v>
      </c>
      <c r="D318" s="174" t="s">
        <v>147</v>
      </c>
      <c r="E318" s="175">
        <v>1</v>
      </c>
      <c r="F318" s="176"/>
      <c r="G318" s="177">
        <f>ROUND(E318*F318,2)</f>
        <v>0</v>
      </c>
      <c r="H318" s="176"/>
      <c r="I318" s="177">
        <f>ROUND(E318*H318,2)</f>
        <v>0</v>
      </c>
      <c r="J318" s="176"/>
      <c r="K318" s="177">
        <f>ROUND(E318*J318,2)</f>
        <v>0</v>
      </c>
      <c r="L318" s="177">
        <v>21</v>
      </c>
      <c r="M318" s="177">
        <f>G318*(1+L318/100)</f>
        <v>0</v>
      </c>
      <c r="N318" s="177">
        <v>0</v>
      </c>
      <c r="O318" s="177">
        <f>ROUND(E318*N318,2)</f>
        <v>0</v>
      </c>
      <c r="P318" s="177">
        <v>0</v>
      </c>
      <c r="Q318" s="177">
        <f>ROUND(E318*P318,2)</f>
        <v>0</v>
      </c>
      <c r="R318" s="177"/>
      <c r="S318" s="177" t="s">
        <v>135</v>
      </c>
      <c r="T318" s="178" t="s">
        <v>141</v>
      </c>
      <c r="U318" s="163">
        <v>0</v>
      </c>
      <c r="V318" s="163">
        <f>ROUND(E318*U318,2)</f>
        <v>0</v>
      </c>
      <c r="W318" s="163"/>
      <c r="X318" s="163" t="s">
        <v>112</v>
      </c>
      <c r="Y318" s="153"/>
      <c r="Z318" s="153"/>
      <c r="AA318" s="153"/>
      <c r="AB318" s="153"/>
      <c r="AC318" s="153"/>
      <c r="AD318" s="153"/>
      <c r="AE318" s="153"/>
      <c r="AF318" s="153"/>
      <c r="AG318" s="153" t="s">
        <v>113</v>
      </c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60"/>
      <c r="B319" s="161"/>
      <c r="C319" s="245"/>
      <c r="D319" s="246"/>
      <c r="E319" s="246"/>
      <c r="F319" s="246"/>
      <c r="G319" s="246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53"/>
      <c r="Z319" s="153"/>
      <c r="AA319" s="153"/>
      <c r="AB319" s="153"/>
      <c r="AC319" s="153"/>
      <c r="AD319" s="153"/>
      <c r="AE319" s="153"/>
      <c r="AF319" s="153"/>
      <c r="AG319" s="153" t="s">
        <v>116</v>
      </c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ht="22.5" outlineLevel="1" x14ac:dyDescent="0.2">
      <c r="A320" s="172">
        <v>118</v>
      </c>
      <c r="B320" s="173" t="s">
        <v>372</v>
      </c>
      <c r="C320" s="183" t="s">
        <v>280</v>
      </c>
      <c r="D320" s="174" t="s">
        <v>147</v>
      </c>
      <c r="E320" s="175">
        <v>1</v>
      </c>
      <c r="F320" s="176"/>
      <c r="G320" s="177">
        <f>ROUND(E320*F320,2)</f>
        <v>0</v>
      </c>
      <c r="H320" s="176"/>
      <c r="I320" s="177">
        <f>ROUND(E320*H320,2)</f>
        <v>0</v>
      </c>
      <c r="J320" s="176"/>
      <c r="K320" s="177">
        <f>ROUND(E320*J320,2)</f>
        <v>0</v>
      </c>
      <c r="L320" s="177">
        <v>21</v>
      </c>
      <c r="M320" s="177">
        <f>G320*(1+L320/100)</f>
        <v>0</v>
      </c>
      <c r="N320" s="177">
        <v>0</v>
      </c>
      <c r="O320" s="177">
        <f>ROUND(E320*N320,2)</f>
        <v>0</v>
      </c>
      <c r="P320" s="177">
        <v>0</v>
      </c>
      <c r="Q320" s="177">
        <f>ROUND(E320*P320,2)</f>
        <v>0</v>
      </c>
      <c r="R320" s="177"/>
      <c r="S320" s="177" t="s">
        <v>135</v>
      </c>
      <c r="T320" s="178" t="s">
        <v>141</v>
      </c>
      <c r="U320" s="163">
        <v>0</v>
      </c>
      <c r="V320" s="163">
        <f>ROUND(E320*U320,2)</f>
        <v>0</v>
      </c>
      <c r="W320" s="163"/>
      <c r="X320" s="163" t="s">
        <v>112</v>
      </c>
      <c r="Y320" s="153"/>
      <c r="Z320" s="153"/>
      <c r="AA320" s="153"/>
      <c r="AB320" s="153"/>
      <c r="AC320" s="153"/>
      <c r="AD320" s="153"/>
      <c r="AE320" s="153"/>
      <c r="AF320" s="153"/>
      <c r="AG320" s="153" t="s">
        <v>113</v>
      </c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60"/>
      <c r="B321" s="161"/>
      <c r="C321" s="245"/>
      <c r="D321" s="246"/>
      <c r="E321" s="246"/>
      <c r="F321" s="246"/>
      <c r="G321" s="246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53"/>
      <c r="Z321" s="153"/>
      <c r="AA321" s="153"/>
      <c r="AB321" s="153"/>
      <c r="AC321" s="153"/>
      <c r="AD321" s="153"/>
      <c r="AE321" s="153"/>
      <c r="AF321" s="153"/>
      <c r="AG321" s="153" t="s">
        <v>116</v>
      </c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ht="22.5" outlineLevel="1" x14ac:dyDescent="0.2">
      <c r="A322" s="172">
        <v>119</v>
      </c>
      <c r="B322" s="173" t="s">
        <v>373</v>
      </c>
      <c r="C322" s="183" t="s">
        <v>146</v>
      </c>
      <c r="D322" s="174" t="s">
        <v>147</v>
      </c>
      <c r="E322" s="175">
        <v>5</v>
      </c>
      <c r="F322" s="176"/>
      <c r="G322" s="177">
        <f>ROUND(E322*F322,2)</f>
        <v>0</v>
      </c>
      <c r="H322" s="176"/>
      <c r="I322" s="177">
        <f>ROUND(E322*H322,2)</f>
        <v>0</v>
      </c>
      <c r="J322" s="176"/>
      <c r="K322" s="177">
        <f>ROUND(E322*J322,2)</f>
        <v>0</v>
      </c>
      <c r="L322" s="177">
        <v>21</v>
      </c>
      <c r="M322" s="177">
        <f>G322*(1+L322/100)</f>
        <v>0</v>
      </c>
      <c r="N322" s="177">
        <v>0</v>
      </c>
      <c r="O322" s="177">
        <f>ROUND(E322*N322,2)</f>
        <v>0</v>
      </c>
      <c r="P322" s="177">
        <v>0</v>
      </c>
      <c r="Q322" s="177">
        <f>ROUND(E322*P322,2)</f>
        <v>0</v>
      </c>
      <c r="R322" s="177"/>
      <c r="S322" s="177" t="s">
        <v>135</v>
      </c>
      <c r="T322" s="178" t="s">
        <v>141</v>
      </c>
      <c r="U322" s="163">
        <v>0</v>
      </c>
      <c r="V322" s="163">
        <f>ROUND(E322*U322,2)</f>
        <v>0</v>
      </c>
      <c r="W322" s="163"/>
      <c r="X322" s="163" t="s">
        <v>112</v>
      </c>
      <c r="Y322" s="153"/>
      <c r="Z322" s="153"/>
      <c r="AA322" s="153"/>
      <c r="AB322" s="153"/>
      <c r="AC322" s="153"/>
      <c r="AD322" s="153"/>
      <c r="AE322" s="153"/>
      <c r="AF322" s="153"/>
      <c r="AG322" s="153" t="s">
        <v>113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">
      <c r="A323" s="160"/>
      <c r="B323" s="161"/>
      <c r="C323" s="245"/>
      <c r="D323" s="246"/>
      <c r="E323" s="246"/>
      <c r="F323" s="246"/>
      <c r="G323" s="246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53"/>
      <c r="Z323" s="153"/>
      <c r="AA323" s="153"/>
      <c r="AB323" s="153"/>
      <c r="AC323" s="153"/>
      <c r="AD323" s="153"/>
      <c r="AE323" s="153"/>
      <c r="AF323" s="153"/>
      <c r="AG323" s="153" t="s">
        <v>116</v>
      </c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ht="22.5" outlineLevel="1" x14ac:dyDescent="0.2">
      <c r="A324" s="172">
        <v>120</v>
      </c>
      <c r="B324" s="173" t="s">
        <v>374</v>
      </c>
      <c r="C324" s="183" t="s">
        <v>375</v>
      </c>
      <c r="D324" s="174" t="s">
        <v>147</v>
      </c>
      <c r="E324" s="175">
        <v>2</v>
      </c>
      <c r="F324" s="176"/>
      <c r="G324" s="177">
        <f>ROUND(E324*F324,2)</f>
        <v>0</v>
      </c>
      <c r="H324" s="176"/>
      <c r="I324" s="177">
        <f>ROUND(E324*H324,2)</f>
        <v>0</v>
      </c>
      <c r="J324" s="176"/>
      <c r="K324" s="177">
        <f>ROUND(E324*J324,2)</f>
        <v>0</v>
      </c>
      <c r="L324" s="177">
        <v>21</v>
      </c>
      <c r="M324" s="177">
        <f>G324*(1+L324/100)</f>
        <v>0</v>
      </c>
      <c r="N324" s="177">
        <v>0</v>
      </c>
      <c r="O324" s="177">
        <f>ROUND(E324*N324,2)</f>
        <v>0</v>
      </c>
      <c r="P324" s="177">
        <v>0</v>
      </c>
      <c r="Q324" s="177">
        <f>ROUND(E324*P324,2)</f>
        <v>0</v>
      </c>
      <c r="R324" s="177"/>
      <c r="S324" s="177" t="s">
        <v>135</v>
      </c>
      <c r="T324" s="178" t="s">
        <v>141</v>
      </c>
      <c r="U324" s="163">
        <v>0</v>
      </c>
      <c r="V324" s="163">
        <f>ROUND(E324*U324,2)</f>
        <v>0</v>
      </c>
      <c r="W324" s="163"/>
      <c r="X324" s="163" t="s">
        <v>112</v>
      </c>
      <c r="Y324" s="153"/>
      <c r="Z324" s="153"/>
      <c r="AA324" s="153"/>
      <c r="AB324" s="153"/>
      <c r="AC324" s="153"/>
      <c r="AD324" s="153"/>
      <c r="AE324" s="153"/>
      <c r="AF324" s="153"/>
      <c r="AG324" s="153" t="s">
        <v>113</v>
      </c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60"/>
      <c r="B325" s="161"/>
      <c r="C325" s="245"/>
      <c r="D325" s="246"/>
      <c r="E325" s="246"/>
      <c r="F325" s="246"/>
      <c r="G325" s="246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53"/>
      <c r="Z325" s="153"/>
      <c r="AA325" s="153"/>
      <c r="AB325" s="153"/>
      <c r="AC325" s="153"/>
      <c r="AD325" s="153"/>
      <c r="AE325" s="153"/>
      <c r="AF325" s="153"/>
      <c r="AG325" s="153" t="s">
        <v>116</v>
      </c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ht="22.5" outlineLevel="1" x14ac:dyDescent="0.2">
      <c r="A326" s="172">
        <v>121</v>
      </c>
      <c r="B326" s="173" t="s">
        <v>318</v>
      </c>
      <c r="C326" s="183" t="s">
        <v>319</v>
      </c>
      <c r="D326" s="174" t="s">
        <v>130</v>
      </c>
      <c r="E326" s="175">
        <v>64</v>
      </c>
      <c r="F326" s="176"/>
      <c r="G326" s="177">
        <f>ROUND(E326*F326,2)</f>
        <v>0</v>
      </c>
      <c r="H326" s="176"/>
      <c r="I326" s="177">
        <f>ROUND(E326*H326,2)</f>
        <v>0</v>
      </c>
      <c r="J326" s="176"/>
      <c r="K326" s="177">
        <f>ROUND(E326*J326,2)</f>
        <v>0</v>
      </c>
      <c r="L326" s="177">
        <v>21</v>
      </c>
      <c r="M326" s="177">
        <f>G326*(1+L326/100)</f>
        <v>0</v>
      </c>
      <c r="N326" s="177">
        <v>1.66E-3</v>
      </c>
      <c r="O326" s="177">
        <f>ROUND(E326*N326,2)</f>
        <v>0.11</v>
      </c>
      <c r="P326" s="177">
        <v>0</v>
      </c>
      <c r="Q326" s="177">
        <f>ROUND(E326*P326,2)</f>
        <v>0</v>
      </c>
      <c r="R326" s="177"/>
      <c r="S326" s="177" t="s">
        <v>135</v>
      </c>
      <c r="T326" s="178" t="s">
        <v>111</v>
      </c>
      <c r="U326" s="163">
        <v>0.31900000000000001</v>
      </c>
      <c r="V326" s="163">
        <f>ROUND(E326*U326,2)</f>
        <v>20.420000000000002</v>
      </c>
      <c r="W326" s="163"/>
      <c r="X326" s="163" t="s">
        <v>112</v>
      </c>
      <c r="Y326" s="153"/>
      <c r="Z326" s="153"/>
      <c r="AA326" s="153"/>
      <c r="AB326" s="153"/>
      <c r="AC326" s="153"/>
      <c r="AD326" s="153"/>
      <c r="AE326" s="153"/>
      <c r="AF326" s="153"/>
      <c r="AG326" s="153" t="s">
        <v>113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60"/>
      <c r="B327" s="161"/>
      <c r="C327" s="245"/>
      <c r="D327" s="246"/>
      <c r="E327" s="246"/>
      <c r="F327" s="246"/>
      <c r="G327" s="246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53"/>
      <c r="Z327" s="153"/>
      <c r="AA327" s="153"/>
      <c r="AB327" s="153"/>
      <c r="AC327" s="153"/>
      <c r="AD327" s="153"/>
      <c r="AE327" s="153"/>
      <c r="AF327" s="153"/>
      <c r="AG327" s="153" t="s">
        <v>116</v>
      </c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">
      <c r="A328" s="172">
        <v>122</v>
      </c>
      <c r="B328" s="173" t="s">
        <v>320</v>
      </c>
      <c r="C328" s="183" t="s">
        <v>321</v>
      </c>
      <c r="D328" s="174" t="s">
        <v>130</v>
      </c>
      <c r="E328" s="175">
        <v>11</v>
      </c>
      <c r="F328" s="176"/>
      <c r="G328" s="177">
        <f>ROUND(E328*F328,2)</f>
        <v>0</v>
      </c>
      <c r="H328" s="176"/>
      <c r="I328" s="177">
        <f>ROUND(E328*H328,2)</f>
        <v>0</v>
      </c>
      <c r="J328" s="176"/>
      <c r="K328" s="177">
        <f>ROUND(E328*J328,2)</f>
        <v>0</v>
      </c>
      <c r="L328" s="177">
        <v>21</v>
      </c>
      <c r="M328" s="177">
        <f>G328*(1+L328/100)</f>
        <v>0</v>
      </c>
      <c r="N328" s="177">
        <v>5.9999999999999995E-4</v>
      </c>
      <c r="O328" s="177">
        <f>ROUND(E328*N328,2)</f>
        <v>0.01</v>
      </c>
      <c r="P328" s="177">
        <v>0</v>
      </c>
      <c r="Q328" s="177">
        <f>ROUND(E328*P328,2)</f>
        <v>0</v>
      </c>
      <c r="R328" s="177"/>
      <c r="S328" s="177" t="s">
        <v>135</v>
      </c>
      <c r="T328" s="178" t="s">
        <v>111</v>
      </c>
      <c r="U328" s="163">
        <v>0.27400000000000002</v>
      </c>
      <c r="V328" s="163">
        <f>ROUND(E328*U328,2)</f>
        <v>3.01</v>
      </c>
      <c r="W328" s="163"/>
      <c r="X328" s="163" t="s">
        <v>112</v>
      </c>
      <c r="Y328" s="153"/>
      <c r="Z328" s="153"/>
      <c r="AA328" s="153"/>
      <c r="AB328" s="153"/>
      <c r="AC328" s="153"/>
      <c r="AD328" s="153"/>
      <c r="AE328" s="153"/>
      <c r="AF328" s="153"/>
      <c r="AG328" s="153" t="s">
        <v>113</v>
      </c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">
      <c r="A329" s="160"/>
      <c r="B329" s="161"/>
      <c r="C329" s="251" t="s">
        <v>376</v>
      </c>
      <c r="D329" s="252"/>
      <c r="E329" s="252"/>
      <c r="F329" s="252"/>
      <c r="G329" s="252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53"/>
      <c r="Z329" s="153"/>
      <c r="AA329" s="153"/>
      <c r="AB329" s="153"/>
      <c r="AC329" s="153"/>
      <c r="AD329" s="153"/>
      <c r="AE329" s="153"/>
      <c r="AF329" s="153"/>
      <c r="AG329" s="153" t="s">
        <v>124</v>
      </c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80" t="str">
        <f>C329</f>
        <v>Potrubí PE-Xb/Al/PE-HD ručně ohýbatelná,  vč. tvarovek,  spojování lisovanými spoji, např. GEBERIT MEPLA nebo rovnocenný</v>
      </c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">
      <c r="A330" s="160"/>
      <c r="B330" s="161"/>
      <c r="C330" s="249"/>
      <c r="D330" s="250"/>
      <c r="E330" s="250"/>
      <c r="F330" s="250"/>
      <c r="G330" s="250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53"/>
      <c r="Z330" s="153"/>
      <c r="AA330" s="153"/>
      <c r="AB330" s="153"/>
      <c r="AC330" s="153"/>
      <c r="AD330" s="153"/>
      <c r="AE330" s="153"/>
      <c r="AF330" s="153"/>
      <c r="AG330" s="153" t="s">
        <v>116</v>
      </c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">
      <c r="A331" s="172">
        <v>123</v>
      </c>
      <c r="B331" s="173" t="s">
        <v>323</v>
      </c>
      <c r="C331" s="183" t="s">
        <v>324</v>
      </c>
      <c r="D331" s="174" t="s">
        <v>130</v>
      </c>
      <c r="E331" s="175">
        <v>25</v>
      </c>
      <c r="F331" s="176"/>
      <c r="G331" s="177">
        <f>ROUND(E331*F331,2)</f>
        <v>0</v>
      </c>
      <c r="H331" s="176"/>
      <c r="I331" s="177">
        <f>ROUND(E331*H331,2)</f>
        <v>0</v>
      </c>
      <c r="J331" s="176"/>
      <c r="K331" s="177">
        <f>ROUND(E331*J331,2)</f>
        <v>0</v>
      </c>
      <c r="L331" s="177">
        <v>21</v>
      </c>
      <c r="M331" s="177">
        <f>G331*(1+L331/100)</f>
        <v>0</v>
      </c>
      <c r="N331" s="177">
        <v>5.9000000000000003E-4</v>
      </c>
      <c r="O331" s="177">
        <f>ROUND(E331*N331,2)</f>
        <v>0.01</v>
      </c>
      <c r="P331" s="177">
        <v>0</v>
      </c>
      <c r="Q331" s="177">
        <f>ROUND(E331*P331,2)</f>
        <v>0</v>
      </c>
      <c r="R331" s="177"/>
      <c r="S331" s="177" t="s">
        <v>135</v>
      </c>
      <c r="T331" s="178" t="s">
        <v>111</v>
      </c>
      <c r="U331" s="163">
        <v>0.25369999999999998</v>
      </c>
      <c r="V331" s="163">
        <f>ROUND(E331*U331,2)</f>
        <v>6.34</v>
      </c>
      <c r="W331" s="163"/>
      <c r="X331" s="163" t="s">
        <v>112</v>
      </c>
      <c r="Y331" s="153"/>
      <c r="Z331" s="153"/>
      <c r="AA331" s="153"/>
      <c r="AB331" s="153"/>
      <c r="AC331" s="153"/>
      <c r="AD331" s="153"/>
      <c r="AE331" s="153"/>
      <c r="AF331" s="153"/>
      <c r="AG331" s="153" t="s">
        <v>113</v>
      </c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">
      <c r="A332" s="160"/>
      <c r="B332" s="161"/>
      <c r="C332" s="251" t="s">
        <v>376</v>
      </c>
      <c r="D332" s="252"/>
      <c r="E332" s="252"/>
      <c r="F332" s="252"/>
      <c r="G332" s="252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53"/>
      <c r="Z332" s="153"/>
      <c r="AA332" s="153"/>
      <c r="AB332" s="153"/>
      <c r="AC332" s="153"/>
      <c r="AD332" s="153"/>
      <c r="AE332" s="153"/>
      <c r="AF332" s="153"/>
      <c r="AG332" s="153" t="s">
        <v>124</v>
      </c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80" t="str">
        <f>C332</f>
        <v>Potrubí PE-Xb/Al/PE-HD ručně ohýbatelná,  vč. tvarovek,  spojování lisovanými spoji, např. GEBERIT MEPLA nebo rovnocenný</v>
      </c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">
      <c r="A333" s="160"/>
      <c r="B333" s="161"/>
      <c r="C333" s="249"/>
      <c r="D333" s="250"/>
      <c r="E333" s="250"/>
      <c r="F333" s="250"/>
      <c r="G333" s="250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53"/>
      <c r="Z333" s="153"/>
      <c r="AA333" s="153"/>
      <c r="AB333" s="153"/>
      <c r="AC333" s="153"/>
      <c r="AD333" s="153"/>
      <c r="AE333" s="153"/>
      <c r="AF333" s="153"/>
      <c r="AG333" s="153" t="s">
        <v>116</v>
      </c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">
      <c r="A334" s="172">
        <v>124</v>
      </c>
      <c r="B334" s="173" t="s">
        <v>325</v>
      </c>
      <c r="C334" s="183" t="s">
        <v>326</v>
      </c>
      <c r="D334" s="174" t="s">
        <v>130</v>
      </c>
      <c r="E334" s="175">
        <v>7</v>
      </c>
      <c r="F334" s="176"/>
      <c r="G334" s="177">
        <f>ROUND(E334*F334,2)</f>
        <v>0</v>
      </c>
      <c r="H334" s="176"/>
      <c r="I334" s="177">
        <f>ROUND(E334*H334,2)</f>
        <v>0</v>
      </c>
      <c r="J334" s="176"/>
      <c r="K334" s="177">
        <f>ROUND(E334*J334,2)</f>
        <v>0</v>
      </c>
      <c r="L334" s="177">
        <v>21</v>
      </c>
      <c r="M334" s="177">
        <f>G334*(1+L334/100)</f>
        <v>0</v>
      </c>
      <c r="N334" s="177">
        <v>7.2000000000000005E-4</v>
      </c>
      <c r="O334" s="177">
        <f>ROUND(E334*N334,2)</f>
        <v>0.01</v>
      </c>
      <c r="P334" s="177">
        <v>0</v>
      </c>
      <c r="Q334" s="177">
        <f>ROUND(E334*P334,2)</f>
        <v>0</v>
      </c>
      <c r="R334" s="177"/>
      <c r="S334" s="177" t="s">
        <v>135</v>
      </c>
      <c r="T334" s="178" t="s">
        <v>111</v>
      </c>
      <c r="U334" s="163">
        <v>0.28999999999999998</v>
      </c>
      <c r="V334" s="163">
        <f>ROUND(E334*U334,2)</f>
        <v>2.0299999999999998</v>
      </c>
      <c r="W334" s="163"/>
      <c r="X334" s="163" t="s">
        <v>112</v>
      </c>
      <c r="Y334" s="153"/>
      <c r="Z334" s="153"/>
      <c r="AA334" s="153"/>
      <c r="AB334" s="153"/>
      <c r="AC334" s="153"/>
      <c r="AD334" s="153"/>
      <c r="AE334" s="153"/>
      <c r="AF334" s="153"/>
      <c r="AG334" s="153" t="s">
        <v>113</v>
      </c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">
      <c r="A335" s="160"/>
      <c r="B335" s="161"/>
      <c r="C335" s="251" t="s">
        <v>376</v>
      </c>
      <c r="D335" s="252"/>
      <c r="E335" s="252"/>
      <c r="F335" s="252"/>
      <c r="G335" s="252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53"/>
      <c r="Z335" s="153"/>
      <c r="AA335" s="153"/>
      <c r="AB335" s="153"/>
      <c r="AC335" s="153"/>
      <c r="AD335" s="153"/>
      <c r="AE335" s="153"/>
      <c r="AF335" s="153"/>
      <c r="AG335" s="153" t="s">
        <v>124</v>
      </c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80" t="str">
        <f>C335</f>
        <v>Potrubí PE-Xb/Al/PE-HD ručně ohýbatelná,  vč. tvarovek,  spojování lisovanými spoji, např. GEBERIT MEPLA nebo rovnocenný</v>
      </c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60"/>
      <c r="B336" s="161"/>
      <c r="C336" s="249"/>
      <c r="D336" s="250"/>
      <c r="E336" s="250"/>
      <c r="F336" s="250"/>
      <c r="G336" s="250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53"/>
      <c r="Z336" s="153"/>
      <c r="AA336" s="153"/>
      <c r="AB336" s="153"/>
      <c r="AC336" s="153"/>
      <c r="AD336" s="153"/>
      <c r="AE336" s="153"/>
      <c r="AF336" s="153"/>
      <c r="AG336" s="153" t="s">
        <v>116</v>
      </c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">
      <c r="A337" s="172">
        <v>125</v>
      </c>
      <c r="B337" s="173" t="s">
        <v>327</v>
      </c>
      <c r="C337" s="183" t="s">
        <v>328</v>
      </c>
      <c r="D337" s="174" t="s">
        <v>130</v>
      </c>
      <c r="E337" s="175">
        <v>2</v>
      </c>
      <c r="F337" s="176"/>
      <c r="G337" s="177">
        <f>ROUND(E337*F337,2)</f>
        <v>0</v>
      </c>
      <c r="H337" s="176"/>
      <c r="I337" s="177">
        <f>ROUND(E337*H337,2)</f>
        <v>0</v>
      </c>
      <c r="J337" s="176"/>
      <c r="K337" s="177">
        <f>ROUND(E337*J337,2)</f>
        <v>0</v>
      </c>
      <c r="L337" s="177">
        <v>21</v>
      </c>
      <c r="M337" s="177">
        <f>G337*(1+L337/100)</f>
        <v>0</v>
      </c>
      <c r="N337" s="177">
        <v>4.2900000000000004E-3</v>
      </c>
      <c r="O337" s="177">
        <f>ROUND(E337*N337,2)</f>
        <v>0.01</v>
      </c>
      <c r="P337" s="177">
        <v>0</v>
      </c>
      <c r="Q337" s="177">
        <f>ROUND(E337*P337,2)</f>
        <v>0</v>
      </c>
      <c r="R337" s="177"/>
      <c r="S337" s="177" t="s">
        <v>135</v>
      </c>
      <c r="T337" s="178" t="s">
        <v>111</v>
      </c>
      <c r="U337" s="163">
        <v>0.36199999999999999</v>
      </c>
      <c r="V337" s="163">
        <f>ROUND(E337*U337,2)</f>
        <v>0.72</v>
      </c>
      <c r="W337" s="163"/>
      <c r="X337" s="163" t="s">
        <v>112</v>
      </c>
      <c r="Y337" s="153"/>
      <c r="Z337" s="153"/>
      <c r="AA337" s="153"/>
      <c r="AB337" s="153"/>
      <c r="AC337" s="153"/>
      <c r="AD337" s="153"/>
      <c r="AE337" s="153"/>
      <c r="AF337" s="153"/>
      <c r="AG337" s="153" t="s">
        <v>113</v>
      </c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">
      <c r="A338" s="160"/>
      <c r="B338" s="161"/>
      <c r="C338" s="245"/>
      <c r="D338" s="246"/>
      <c r="E338" s="246"/>
      <c r="F338" s="246"/>
      <c r="G338" s="246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53"/>
      <c r="Z338" s="153"/>
      <c r="AA338" s="153"/>
      <c r="AB338" s="153"/>
      <c r="AC338" s="153"/>
      <c r="AD338" s="153"/>
      <c r="AE338" s="153"/>
      <c r="AF338" s="153"/>
      <c r="AG338" s="153" t="s">
        <v>116</v>
      </c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">
      <c r="A339" s="172">
        <v>126</v>
      </c>
      <c r="B339" s="173" t="s">
        <v>377</v>
      </c>
      <c r="C339" s="183" t="s">
        <v>378</v>
      </c>
      <c r="D339" s="174" t="s">
        <v>331</v>
      </c>
      <c r="E339" s="175">
        <v>2</v>
      </c>
      <c r="F339" s="176"/>
      <c r="G339" s="177">
        <f>ROUND(E339*F339,2)</f>
        <v>0</v>
      </c>
      <c r="H339" s="176"/>
      <c r="I339" s="177">
        <f>ROUND(E339*H339,2)</f>
        <v>0</v>
      </c>
      <c r="J339" s="176"/>
      <c r="K339" s="177">
        <f>ROUND(E339*J339,2)</f>
        <v>0</v>
      </c>
      <c r="L339" s="177">
        <v>21</v>
      </c>
      <c r="M339" s="177">
        <f>G339*(1+L339/100)</f>
        <v>0</v>
      </c>
      <c r="N339" s="177">
        <v>2.0549999999999999E-2</v>
      </c>
      <c r="O339" s="177">
        <f>ROUND(E339*N339,2)</f>
        <v>0.04</v>
      </c>
      <c r="P339" s="177">
        <v>0</v>
      </c>
      <c r="Q339" s="177">
        <f>ROUND(E339*P339,2)</f>
        <v>0</v>
      </c>
      <c r="R339" s="177"/>
      <c r="S339" s="177" t="s">
        <v>135</v>
      </c>
      <c r="T339" s="178" t="s">
        <v>111</v>
      </c>
      <c r="U339" s="163">
        <v>0.95499999999999996</v>
      </c>
      <c r="V339" s="163">
        <f>ROUND(E339*U339,2)</f>
        <v>1.91</v>
      </c>
      <c r="W339" s="163"/>
      <c r="X339" s="163" t="s">
        <v>112</v>
      </c>
      <c r="Y339" s="153"/>
      <c r="Z339" s="153"/>
      <c r="AA339" s="153"/>
      <c r="AB339" s="153"/>
      <c r="AC339" s="153"/>
      <c r="AD339" s="153"/>
      <c r="AE339" s="153"/>
      <c r="AF339" s="153"/>
      <c r="AG339" s="153" t="s">
        <v>113</v>
      </c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ht="22.5" outlineLevel="1" x14ac:dyDescent="0.2">
      <c r="A340" s="160"/>
      <c r="B340" s="161"/>
      <c r="C340" s="251" t="s">
        <v>379</v>
      </c>
      <c r="D340" s="252"/>
      <c r="E340" s="252"/>
      <c r="F340" s="252"/>
      <c r="G340" s="252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53"/>
      <c r="Z340" s="153"/>
      <c r="AA340" s="153"/>
      <c r="AB340" s="153"/>
      <c r="AC340" s="153"/>
      <c r="AD340" s="153"/>
      <c r="AE340" s="153"/>
      <c r="AF340" s="153"/>
      <c r="AG340" s="153" t="s">
        <v>124</v>
      </c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80" t="str">
        <f>C340</f>
        <v>PZ Pisoár 345x580mm, s automatickým, inteligentním splachovačem, bílá, inteligentní splachování, samonasávací sifon hygienické spláchnutí, úklidový mód, napájení 12V/50Hz, doba splachování 5s, např.AZP BRNO AUP 44 pisoár Connect nebo rovnocenný.</v>
      </c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">
      <c r="A341" s="160"/>
      <c r="B341" s="161"/>
      <c r="C341" s="249"/>
      <c r="D341" s="250"/>
      <c r="E341" s="250"/>
      <c r="F341" s="250"/>
      <c r="G341" s="250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53"/>
      <c r="Z341" s="153"/>
      <c r="AA341" s="153"/>
      <c r="AB341" s="153"/>
      <c r="AC341" s="153"/>
      <c r="AD341" s="153"/>
      <c r="AE341" s="153"/>
      <c r="AF341" s="153"/>
      <c r="AG341" s="153" t="s">
        <v>116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">
      <c r="A342" s="172">
        <v>127</v>
      </c>
      <c r="B342" s="173" t="s">
        <v>380</v>
      </c>
      <c r="C342" s="183" t="s">
        <v>381</v>
      </c>
      <c r="D342" s="174" t="s">
        <v>331</v>
      </c>
      <c r="E342" s="175">
        <v>6</v>
      </c>
      <c r="F342" s="176"/>
      <c r="G342" s="177">
        <f>ROUND(E342*F342,2)</f>
        <v>0</v>
      </c>
      <c r="H342" s="176"/>
      <c r="I342" s="177">
        <f>ROUND(E342*H342,2)</f>
        <v>0</v>
      </c>
      <c r="J342" s="176"/>
      <c r="K342" s="177">
        <f>ROUND(E342*J342,2)</f>
        <v>0</v>
      </c>
      <c r="L342" s="177">
        <v>21</v>
      </c>
      <c r="M342" s="177">
        <f>G342*(1+L342/100)</f>
        <v>0</v>
      </c>
      <c r="N342" s="177">
        <v>1.7999999999999999E-2</v>
      </c>
      <c r="O342" s="177">
        <f>ROUND(E342*N342,2)</f>
        <v>0.11</v>
      </c>
      <c r="P342" s="177">
        <v>0</v>
      </c>
      <c r="Q342" s="177">
        <f>ROUND(E342*P342,2)</f>
        <v>0</v>
      </c>
      <c r="R342" s="177"/>
      <c r="S342" s="177" t="s">
        <v>135</v>
      </c>
      <c r="T342" s="178" t="s">
        <v>141</v>
      </c>
      <c r="U342" s="163">
        <v>1.9</v>
      </c>
      <c r="V342" s="163">
        <f>ROUND(E342*U342,2)</f>
        <v>11.4</v>
      </c>
      <c r="W342" s="163"/>
      <c r="X342" s="163" t="s">
        <v>112</v>
      </c>
      <c r="Y342" s="153"/>
      <c r="Z342" s="153"/>
      <c r="AA342" s="153"/>
      <c r="AB342" s="153"/>
      <c r="AC342" s="153"/>
      <c r="AD342" s="153"/>
      <c r="AE342" s="153"/>
      <c r="AF342" s="153"/>
      <c r="AG342" s="153" t="s">
        <v>113</v>
      </c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ht="22.5" outlineLevel="1" x14ac:dyDescent="0.2">
      <c r="A343" s="160"/>
      <c r="B343" s="161"/>
      <c r="C343" s="251" t="s">
        <v>382</v>
      </c>
      <c r="D343" s="252"/>
      <c r="E343" s="252"/>
      <c r="F343" s="252"/>
      <c r="G343" s="252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53"/>
      <c r="Z343" s="153"/>
      <c r="AA343" s="153"/>
      <c r="AB343" s="153"/>
      <c r="AC343" s="153"/>
      <c r="AD343" s="153"/>
      <c r="AE343" s="153"/>
      <c r="AF343" s="153"/>
      <c r="AG343" s="153" t="s">
        <v>124</v>
      </c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80" t="str">
        <f>C343</f>
        <v>WC1 Podomítkový modul pro závěsné WC např. JIKA systém COMPACT se samonosným ocelovým rámem, nosnost 400 kg, nádržka izolována proti rosení, obj.č. + tlačítko pro podomítkové moduly např. JIKA PL8 DUAL FLUSCH, bílá barva nebo rovnocenný.</v>
      </c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">
      <c r="A344" s="160"/>
      <c r="B344" s="161"/>
      <c r="C344" s="249"/>
      <c r="D344" s="250"/>
      <c r="E344" s="250"/>
      <c r="F344" s="250"/>
      <c r="G344" s="250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53"/>
      <c r="Z344" s="153"/>
      <c r="AA344" s="153"/>
      <c r="AB344" s="153"/>
      <c r="AC344" s="153"/>
      <c r="AD344" s="153"/>
      <c r="AE344" s="153"/>
      <c r="AF344" s="153"/>
      <c r="AG344" s="153" t="s">
        <v>116</v>
      </c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">
      <c r="A345" s="172">
        <v>128</v>
      </c>
      <c r="B345" s="173" t="s">
        <v>383</v>
      </c>
      <c r="C345" s="183" t="s">
        <v>384</v>
      </c>
      <c r="D345" s="174" t="s">
        <v>331</v>
      </c>
      <c r="E345" s="175">
        <v>2</v>
      </c>
      <c r="F345" s="176"/>
      <c r="G345" s="177">
        <f>ROUND(E345*F345,2)</f>
        <v>0</v>
      </c>
      <c r="H345" s="176"/>
      <c r="I345" s="177">
        <f>ROUND(E345*H345,2)</f>
        <v>0</v>
      </c>
      <c r="J345" s="176"/>
      <c r="K345" s="177">
        <f>ROUND(E345*J345,2)</f>
        <v>0</v>
      </c>
      <c r="L345" s="177">
        <v>21</v>
      </c>
      <c r="M345" s="177">
        <f>G345*(1+L345/100)</f>
        <v>0</v>
      </c>
      <c r="N345" s="177">
        <v>1.7999999999999999E-2</v>
      </c>
      <c r="O345" s="177">
        <f>ROUND(E345*N345,2)</f>
        <v>0.04</v>
      </c>
      <c r="P345" s="177">
        <v>0</v>
      </c>
      <c r="Q345" s="177">
        <f>ROUND(E345*P345,2)</f>
        <v>0</v>
      </c>
      <c r="R345" s="177"/>
      <c r="S345" s="177" t="s">
        <v>135</v>
      </c>
      <c r="T345" s="178" t="s">
        <v>111</v>
      </c>
      <c r="U345" s="163">
        <v>1.6</v>
      </c>
      <c r="V345" s="163">
        <f>ROUND(E345*U345,2)</f>
        <v>3.2</v>
      </c>
      <c r="W345" s="163"/>
      <c r="X345" s="163" t="s">
        <v>112</v>
      </c>
      <c r="Y345" s="153"/>
      <c r="Z345" s="153"/>
      <c r="AA345" s="153"/>
      <c r="AB345" s="153"/>
      <c r="AC345" s="153"/>
      <c r="AD345" s="153"/>
      <c r="AE345" s="153"/>
      <c r="AF345" s="153"/>
      <c r="AG345" s="153" t="s">
        <v>113</v>
      </c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ht="33.75" outlineLevel="1" x14ac:dyDescent="0.2">
      <c r="A346" s="160"/>
      <c r="B346" s="161"/>
      <c r="C346" s="251" t="s">
        <v>385</v>
      </c>
      <c r="D346" s="252"/>
      <c r="E346" s="252"/>
      <c r="F346" s="252"/>
      <c r="G346" s="252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53"/>
      <c r="Z346" s="153"/>
      <c r="AA346" s="153"/>
      <c r="AB346" s="153"/>
      <c r="AC346" s="153"/>
      <c r="AD346" s="153"/>
      <c r="AE346" s="153"/>
      <c r="AF346" s="153"/>
      <c r="AG346" s="153" t="s">
        <v>124</v>
      </c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80" t="str">
        <f>C346</f>
        <v>Podomítkový modul pro pisoár určený pro montáž do předstěny nebo do nosných zdí suchým procesem, plynule nastavitelné nohy, výškově nastavitelné od 0 do 200 mm, výška modulu 1320 mm, robustní konstrukce, nosnost 130 kg, odpadní koleno DN 50, součástí je kompletní sada pro upevnění.</v>
      </c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">
      <c r="A347" s="160"/>
      <c r="B347" s="161"/>
      <c r="C347" s="249"/>
      <c r="D347" s="250"/>
      <c r="E347" s="250"/>
      <c r="F347" s="250"/>
      <c r="G347" s="250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53"/>
      <c r="Z347" s="153"/>
      <c r="AA347" s="153"/>
      <c r="AB347" s="153"/>
      <c r="AC347" s="153"/>
      <c r="AD347" s="153"/>
      <c r="AE347" s="153"/>
      <c r="AF347" s="153"/>
      <c r="AG347" s="153" t="s">
        <v>116</v>
      </c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">
      <c r="A348" s="172">
        <v>129</v>
      </c>
      <c r="B348" s="173" t="s">
        <v>184</v>
      </c>
      <c r="C348" s="183" t="s">
        <v>185</v>
      </c>
      <c r="D348" s="174" t="s">
        <v>186</v>
      </c>
      <c r="E348" s="175">
        <v>64</v>
      </c>
      <c r="F348" s="176"/>
      <c r="G348" s="177">
        <f>ROUND(E348*F348,2)</f>
        <v>0</v>
      </c>
      <c r="H348" s="176"/>
      <c r="I348" s="177">
        <f>ROUND(E348*H348,2)</f>
        <v>0</v>
      </c>
      <c r="J348" s="176"/>
      <c r="K348" s="177">
        <f>ROUND(E348*J348,2)</f>
        <v>0</v>
      </c>
      <c r="L348" s="177">
        <v>21</v>
      </c>
      <c r="M348" s="177">
        <f>G348*(1+L348/100)</f>
        <v>0</v>
      </c>
      <c r="N348" s="177">
        <v>1.06E-3</v>
      </c>
      <c r="O348" s="177">
        <f>ROUND(E348*N348,2)</f>
        <v>7.0000000000000007E-2</v>
      </c>
      <c r="P348" s="177">
        <v>0</v>
      </c>
      <c r="Q348" s="177">
        <f>ROUND(E348*P348,2)</f>
        <v>0</v>
      </c>
      <c r="R348" s="177"/>
      <c r="S348" s="177" t="s">
        <v>135</v>
      </c>
      <c r="T348" s="178" t="s">
        <v>111</v>
      </c>
      <c r="U348" s="163">
        <v>0.42918000000000001</v>
      </c>
      <c r="V348" s="163">
        <f>ROUND(E348*U348,2)</f>
        <v>27.47</v>
      </c>
      <c r="W348" s="163"/>
      <c r="X348" s="163" t="s">
        <v>187</v>
      </c>
      <c r="Y348" s="153"/>
      <c r="Z348" s="153"/>
      <c r="AA348" s="153"/>
      <c r="AB348" s="153"/>
      <c r="AC348" s="153"/>
      <c r="AD348" s="153"/>
      <c r="AE348" s="153"/>
      <c r="AF348" s="153"/>
      <c r="AG348" s="153" t="s">
        <v>188</v>
      </c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">
      <c r="A349" s="160"/>
      <c r="B349" s="161"/>
      <c r="C349" s="245"/>
      <c r="D349" s="246"/>
      <c r="E349" s="246"/>
      <c r="F349" s="246"/>
      <c r="G349" s="246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53"/>
      <c r="Z349" s="153"/>
      <c r="AA349" s="153"/>
      <c r="AB349" s="153"/>
      <c r="AC349" s="153"/>
      <c r="AD349" s="153"/>
      <c r="AE349" s="153"/>
      <c r="AF349" s="153"/>
      <c r="AG349" s="153" t="s">
        <v>116</v>
      </c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">
      <c r="A350" s="172">
        <v>130</v>
      </c>
      <c r="B350" s="173" t="s">
        <v>189</v>
      </c>
      <c r="C350" s="183" t="s">
        <v>190</v>
      </c>
      <c r="D350" s="174" t="s">
        <v>191</v>
      </c>
      <c r="E350" s="175">
        <v>62</v>
      </c>
      <c r="F350" s="176"/>
      <c r="G350" s="177">
        <f>ROUND(E350*F350,2)</f>
        <v>0</v>
      </c>
      <c r="H350" s="176"/>
      <c r="I350" s="177">
        <f>ROUND(E350*H350,2)</f>
        <v>0</v>
      </c>
      <c r="J350" s="176"/>
      <c r="K350" s="177">
        <f>ROUND(E350*J350,2)</f>
        <v>0</v>
      </c>
      <c r="L350" s="177">
        <v>21</v>
      </c>
      <c r="M350" s="177">
        <f>G350*(1+L350/100)</f>
        <v>0</v>
      </c>
      <c r="N350" s="177">
        <v>0</v>
      </c>
      <c r="O350" s="177">
        <f>ROUND(E350*N350,2)</f>
        <v>0</v>
      </c>
      <c r="P350" s="177">
        <v>0</v>
      </c>
      <c r="Q350" s="177">
        <f>ROUND(E350*P350,2)</f>
        <v>0</v>
      </c>
      <c r="R350" s="177"/>
      <c r="S350" s="177" t="s">
        <v>135</v>
      </c>
      <c r="T350" s="178" t="s">
        <v>111</v>
      </c>
      <c r="U350" s="163">
        <v>1</v>
      </c>
      <c r="V350" s="163">
        <f>ROUND(E350*U350,2)</f>
        <v>62</v>
      </c>
      <c r="W350" s="163"/>
      <c r="X350" s="163" t="s">
        <v>192</v>
      </c>
      <c r="Y350" s="153"/>
      <c r="Z350" s="153"/>
      <c r="AA350" s="153"/>
      <c r="AB350" s="153"/>
      <c r="AC350" s="153"/>
      <c r="AD350" s="153"/>
      <c r="AE350" s="153"/>
      <c r="AF350" s="153"/>
      <c r="AG350" s="153" t="s">
        <v>193</v>
      </c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">
      <c r="A351" s="160"/>
      <c r="B351" s="161"/>
      <c r="C351" s="245"/>
      <c r="D351" s="246"/>
      <c r="E351" s="246"/>
      <c r="F351" s="246"/>
      <c r="G351" s="246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53"/>
      <c r="Z351" s="153"/>
      <c r="AA351" s="153"/>
      <c r="AB351" s="153"/>
      <c r="AC351" s="153"/>
      <c r="AD351" s="153"/>
      <c r="AE351" s="153"/>
      <c r="AF351" s="153"/>
      <c r="AG351" s="153" t="s">
        <v>116</v>
      </c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outlineLevel="1" x14ac:dyDescent="0.2">
      <c r="A352" s="160">
        <v>131</v>
      </c>
      <c r="B352" s="161" t="s">
        <v>194</v>
      </c>
      <c r="C352" s="184" t="s">
        <v>195</v>
      </c>
      <c r="D352" s="162" t="s">
        <v>0</v>
      </c>
      <c r="E352" s="179"/>
      <c r="F352" s="164"/>
      <c r="G352" s="163">
        <f>ROUND(E352*F352,2)</f>
        <v>0</v>
      </c>
      <c r="H352" s="164"/>
      <c r="I352" s="163">
        <f>ROUND(E352*H352,2)</f>
        <v>0</v>
      </c>
      <c r="J352" s="164"/>
      <c r="K352" s="163">
        <f>ROUND(E352*J352,2)</f>
        <v>0</v>
      </c>
      <c r="L352" s="163">
        <v>21</v>
      </c>
      <c r="M352" s="163">
        <f>G352*(1+L352/100)</f>
        <v>0</v>
      </c>
      <c r="N352" s="163">
        <v>0</v>
      </c>
      <c r="O352" s="163">
        <f>ROUND(E352*N352,2)</f>
        <v>0</v>
      </c>
      <c r="P352" s="163">
        <v>0</v>
      </c>
      <c r="Q352" s="163">
        <f>ROUND(E352*P352,2)</f>
        <v>0</v>
      </c>
      <c r="R352" s="163" t="s">
        <v>110</v>
      </c>
      <c r="S352" s="163" t="s">
        <v>111</v>
      </c>
      <c r="T352" s="163" t="s">
        <v>111</v>
      </c>
      <c r="U352" s="163">
        <v>0</v>
      </c>
      <c r="V352" s="163">
        <f>ROUND(E352*U352,2)</f>
        <v>0</v>
      </c>
      <c r="W352" s="163"/>
      <c r="X352" s="163" t="s">
        <v>196</v>
      </c>
      <c r="Y352" s="153"/>
      <c r="Z352" s="153"/>
      <c r="AA352" s="153"/>
      <c r="AB352" s="153"/>
      <c r="AC352" s="153"/>
      <c r="AD352" s="153"/>
      <c r="AE352" s="153"/>
      <c r="AF352" s="153"/>
      <c r="AG352" s="153" t="s">
        <v>197</v>
      </c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">
      <c r="A353" s="160"/>
      <c r="B353" s="161"/>
      <c r="C353" s="247" t="s">
        <v>198</v>
      </c>
      <c r="D353" s="248"/>
      <c r="E353" s="248"/>
      <c r="F353" s="248"/>
      <c r="G353" s="248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53"/>
      <c r="Z353" s="153"/>
      <c r="AA353" s="153"/>
      <c r="AB353" s="153"/>
      <c r="AC353" s="153"/>
      <c r="AD353" s="153"/>
      <c r="AE353" s="153"/>
      <c r="AF353" s="153"/>
      <c r="AG353" s="153" t="s">
        <v>115</v>
      </c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outlineLevel="1" x14ac:dyDescent="0.2">
      <c r="A354" s="160"/>
      <c r="B354" s="161"/>
      <c r="C354" s="249"/>
      <c r="D354" s="250"/>
      <c r="E354" s="250"/>
      <c r="F354" s="250"/>
      <c r="G354" s="250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53"/>
      <c r="Z354" s="153"/>
      <c r="AA354" s="153"/>
      <c r="AB354" s="153"/>
      <c r="AC354" s="153"/>
      <c r="AD354" s="153"/>
      <c r="AE354" s="153"/>
      <c r="AF354" s="153"/>
      <c r="AG354" s="153" t="s">
        <v>116</v>
      </c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x14ac:dyDescent="0.2">
      <c r="A355" s="3"/>
      <c r="B355" s="4"/>
      <c r="C355" s="185"/>
      <c r="D355" s="6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AE355">
        <v>15</v>
      </c>
      <c r="AF355">
        <v>21</v>
      </c>
      <c r="AG355" t="s">
        <v>92</v>
      </c>
    </row>
    <row r="356" spans="1:60" x14ac:dyDescent="0.2">
      <c r="A356" s="156"/>
      <c r="B356" s="157" t="s">
        <v>29</v>
      </c>
      <c r="C356" s="186"/>
      <c r="D356" s="158"/>
      <c r="E356" s="159"/>
      <c r="F356" s="159"/>
      <c r="G356" s="181">
        <f>G8+G94+G106+G127+G160+G273+G310</f>
        <v>0</v>
      </c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AE356">
        <f>SUMIF(L7:L354,AE355,G7:G354)</f>
        <v>0</v>
      </c>
      <c r="AF356">
        <f>SUMIF(L7:L354,AF355,G7:G354)</f>
        <v>0</v>
      </c>
      <c r="AG356" t="s">
        <v>386</v>
      </c>
    </row>
    <row r="357" spans="1:60" x14ac:dyDescent="0.2">
      <c r="C357" s="187"/>
      <c r="D357" s="10"/>
      <c r="AG357" t="s">
        <v>387</v>
      </c>
    </row>
    <row r="358" spans="1:60" x14ac:dyDescent="0.2">
      <c r="D358" s="10"/>
    </row>
    <row r="359" spans="1:60" x14ac:dyDescent="0.2">
      <c r="D359" s="10"/>
    </row>
    <row r="360" spans="1:60" x14ac:dyDescent="0.2">
      <c r="D360" s="10"/>
    </row>
    <row r="361" spans="1:60" x14ac:dyDescent="0.2">
      <c r="D361" s="10"/>
    </row>
    <row r="362" spans="1:60" x14ac:dyDescent="0.2">
      <c r="D362" s="10"/>
    </row>
    <row r="363" spans="1:60" x14ac:dyDescent="0.2">
      <c r="D363" s="10"/>
    </row>
    <row r="364" spans="1:60" x14ac:dyDescent="0.2">
      <c r="D364" s="10"/>
    </row>
    <row r="365" spans="1:60" x14ac:dyDescent="0.2">
      <c r="D365" s="10"/>
    </row>
    <row r="366" spans="1:60" x14ac:dyDescent="0.2">
      <c r="D366" s="10"/>
    </row>
    <row r="367" spans="1:60" x14ac:dyDescent="0.2">
      <c r="D367" s="10"/>
    </row>
    <row r="368" spans="1:60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8hvc9ZoEyYrdxNBbDaB0hZ10N1o7irZ1m6cgtBzpEkNaquP5sbFwr0diKovpcTLMMwRfFv7sl3TEj9ofIOrXg==" saltValue="/UmPXiUdJ/dC0HngONSfuw==" spinCount="100000" sheet="1"/>
  <mergeCells count="213"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  <mergeCell ref="C32:G32"/>
    <mergeCell ref="C33:G33"/>
    <mergeCell ref="C35:G35"/>
    <mergeCell ref="C36:G36"/>
    <mergeCell ref="C38:G38"/>
    <mergeCell ref="C40:G40"/>
    <mergeCell ref="C22:G22"/>
    <mergeCell ref="C23:G23"/>
    <mergeCell ref="C25:G25"/>
    <mergeCell ref="C27:G27"/>
    <mergeCell ref="C29:G29"/>
    <mergeCell ref="C30:G30"/>
    <mergeCell ref="C51:G51"/>
    <mergeCell ref="C53:G53"/>
    <mergeCell ref="C54:G54"/>
    <mergeCell ref="C55:G55"/>
    <mergeCell ref="C57:G57"/>
    <mergeCell ref="C58:G58"/>
    <mergeCell ref="C42:G42"/>
    <mergeCell ref="C44:G44"/>
    <mergeCell ref="C45:G45"/>
    <mergeCell ref="C47:G47"/>
    <mergeCell ref="C48:G48"/>
    <mergeCell ref="C50:G50"/>
    <mergeCell ref="C67:G67"/>
    <mergeCell ref="C69:G69"/>
    <mergeCell ref="C70:G70"/>
    <mergeCell ref="C71:G71"/>
    <mergeCell ref="C73:G73"/>
    <mergeCell ref="C74:G74"/>
    <mergeCell ref="C59:G59"/>
    <mergeCell ref="C61:G61"/>
    <mergeCell ref="C62:G62"/>
    <mergeCell ref="C63:G63"/>
    <mergeCell ref="C65:G65"/>
    <mergeCell ref="C66:G66"/>
    <mergeCell ref="C88:G88"/>
    <mergeCell ref="C90:G90"/>
    <mergeCell ref="C92:G92"/>
    <mergeCell ref="C93:G93"/>
    <mergeCell ref="C96:G96"/>
    <mergeCell ref="C98:G98"/>
    <mergeCell ref="C76:G76"/>
    <mergeCell ref="C78:G78"/>
    <mergeCell ref="C80:G80"/>
    <mergeCell ref="C82:G82"/>
    <mergeCell ref="C84:G84"/>
    <mergeCell ref="C86:G86"/>
    <mergeCell ref="C112:G112"/>
    <mergeCell ref="C114:G114"/>
    <mergeCell ref="C116:G116"/>
    <mergeCell ref="C118:G118"/>
    <mergeCell ref="C120:G120"/>
    <mergeCell ref="C122:G122"/>
    <mergeCell ref="C100:G100"/>
    <mergeCell ref="C102:G102"/>
    <mergeCell ref="C104:G104"/>
    <mergeCell ref="C105:G105"/>
    <mergeCell ref="C108:G108"/>
    <mergeCell ref="C110:G110"/>
    <mergeCell ref="C134:G134"/>
    <mergeCell ref="C135:G135"/>
    <mergeCell ref="C137:G137"/>
    <mergeCell ref="C139:G139"/>
    <mergeCell ref="C141:G141"/>
    <mergeCell ref="C142:G142"/>
    <mergeCell ref="C123:G123"/>
    <mergeCell ref="C125:G125"/>
    <mergeCell ref="C126:G126"/>
    <mergeCell ref="C129:G129"/>
    <mergeCell ref="C131:G131"/>
    <mergeCell ref="C132:G132"/>
    <mergeCell ref="C156:G156"/>
    <mergeCell ref="C158:G158"/>
    <mergeCell ref="C159:G159"/>
    <mergeCell ref="C162:G162"/>
    <mergeCell ref="C164:G164"/>
    <mergeCell ref="C166:G166"/>
    <mergeCell ref="C144:G144"/>
    <mergeCell ref="C146:G146"/>
    <mergeCell ref="C148:G148"/>
    <mergeCell ref="C150:G150"/>
    <mergeCell ref="C152:G152"/>
    <mergeCell ref="C154:G154"/>
    <mergeCell ref="C178:G178"/>
    <mergeCell ref="C180:G180"/>
    <mergeCell ref="C182:G182"/>
    <mergeCell ref="C184:G184"/>
    <mergeCell ref="C186:G186"/>
    <mergeCell ref="C188:G188"/>
    <mergeCell ref="C168:G168"/>
    <mergeCell ref="C170:G170"/>
    <mergeCell ref="C172:G172"/>
    <mergeCell ref="C174:G174"/>
    <mergeCell ref="C175:G175"/>
    <mergeCell ref="C177:G177"/>
    <mergeCell ref="C200:G200"/>
    <mergeCell ref="C201:G201"/>
    <mergeCell ref="C202:G202"/>
    <mergeCell ref="C204:G204"/>
    <mergeCell ref="C205:G205"/>
    <mergeCell ref="C206:G206"/>
    <mergeCell ref="C189:G189"/>
    <mergeCell ref="C191:G191"/>
    <mergeCell ref="C192:G192"/>
    <mergeCell ref="C194:G194"/>
    <mergeCell ref="C196:G196"/>
    <mergeCell ref="C198:G198"/>
    <mergeCell ref="C215:G215"/>
    <mergeCell ref="C217:G217"/>
    <mergeCell ref="C218:G218"/>
    <mergeCell ref="C220:G220"/>
    <mergeCell ref="C221:G221"/>
    <mergeCell ref="C223:G223"/>
    <mergeCell ref="C207:G207"/>
    <mergeCell ref="C209:G209"/>
    <mergeCell ref="C210:G210"/>
    <mergeCell ref="C211:G211"/>
    <mergeCell ref="C212:G212"/>
    <mergeCell ref="C214:G214"/>
    <mergeCell ref="C232:G232"/>
    <mergeCell ref="C234:G234"/>
    <mergeCell ref="C236:G236"/>
    <mergeCell ref="C238:G238"/>
    <mergeCell ref="C239:G239"/>
    <mergeCell ref="C241:G241"/>
    <mergeCell ref="C224:G224"/>
    <mergeCell ref="C225:G225"/>
    <mergeCell ref="C226:G226"/>
    <mergeCell ref="C228:G228"/>
    <mergeCell ref="C229:G229"/>
    <mergeCell ref="C230:G230"/>
    <mergeCell ref="C251:G251"/>
    <mergeCell ref="C253:G253"/>
    <mergeCell ref="C255:G255"/>
    <mergeCell ref="C256:G256"/>
    <mergeCell ref="C257:G257"/>
    <mergeCell ref="C258:G258"/>
    <mergeCell ref="C242:G242"/>
    <mergeCell ref="C244:G244"/>
    <mergeCell ref="C245:G245"/>
    <mergeCell ref="C247:G247"/>
    <mergeCell ref="C249:G249"/>
    <mergeCell ref="C250:G250"/>
    <mergeCell ref="C269:G269"/>
    <mergeCell ref="C271:G271"/>
    <mergeCell ref="C272:G272"/>
    <mergeCell ref="C275:G275"/>
    <mergeCell ref="C276:G276"/>
    <mergeCell ref="C278:G278"/>
    <mergeCell ref="C259:G259"/>
    <mergeCell ref="C261:G261"/>
    <mergeCell ref="C262:G262"/>
    <mergeCell ref="C264:G264"/>
    <mergeCell ref="C265:G265"/>
    <mergeCell ref="C267:G267"/>
    <mergeCell ref="C289:G289"/>
    <mergeCell ref="C291:G291"/>
    <mergeCell ref="C293:G293"/>
    <mergeCell ref="C294:G294"/>
    <mergeCell ref="C296:G296"/>
    <mergeCell ref="C297:G297"/>
    <mergeCell ref="C280:G280"/>
    <mergeCell ref="C282:G282"/>
    <mergeCell ref="C283:G283"/>
    <mergeCell ref="C285:G285"/>
    <mergeCell ref="C286:G286"/>
    <mergeCell ref="C288:G288"/>
    <mergeCell ref="C309:G309"/>
    <mergeCell ref="C312:G312"/>
    <mergeCell ref="C314:G314"/>
    <mergeCell ref="C316:G316"/>
    <mergeCell ref="C317:G317"/>
    <mergeCell ref="C319:G319"/>
    <mergeCell ref="C299:G299"/>
    <mergeCell ref="C300:G300"/>
    <mergeCell ref="C302:G302"/>
    <mergeCell ref="C304:G304"/>
    <mergeCell ref="C306:G306"/>
    <mergeCell ref="C308:G308"/>
    <mergeCell ref="C332:G332"/>
    <mergeCell ref="C333:G333"/>
    <mergeCell ref="C335:G335"/>
    <mergeCell ref="C336:G336"/>
    <mergeCell ref="C338:G338"/>
    <mergeCell ref="C340:G340"/>
    <mergeCell ref="C321:G321"/>
    <mergeCell ref="C323:G323"/>
    <mergeCell ref="C325:G325"/>
    <mergeCell ref="C327:G327"/>
    <mergeCell ref="C329:G329"/>
    <mergeCell ref="C330:G330"/>
    <mergeCell ref="C351:G351"/>
    <mergeCell ref="C353:G353"/>
    <mergeCell ref="C354:G354"/>
    <mergeCell ref="C341:G341"/>
    <mergeCell ref="C343:G343"/>
    <mergeCell ref="C344:G344"/>
    <mergeCell ref="C346:G346"/>
    <mergeCell ref="C347:G347"/>
    <mergeCell ref="C349:G349"/>
  </mergeCells>
  <pageMargins left="0.39370078740157483" right="0.19685039370078741" top="0.59055118110236227" bottom="0.39370078740157483" header="0" footer="0.19685039370078741"/>
  <pageSetup paperSize="9" orientation="landscape" r:id="rId1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120 120.40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120 120.40 Pol'!Názvy_tisku</vt:lpstr>
      <vt:lpstr>oadresa</vt:lpstr>
      <vt:lpstr>Stavba!Objednatel</vt:lpstr>
      <vt:lpstr>Stavba!Objekt</vt:lpstr>
      <vt:lpstr>'SO 120 120.40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rjuracak</dc:creator>
  <cp:lastModifiedBy>Tomáš Bubeník</cp:lastModifiedBy>
  <cp:lastPrinted>2021-01-15T08:14:05Z</cp:lastPrinted>
  <dcterms:created xsi:type="dcterms:W3CDTF">2009-04-08T07:15:50Z</dcterms:created>
  <dcterms:modified xsi:type="dcterms:W3CDTF">2021-01-15T08:14:24Z</dcterms:modified>
</cp:coreProperties>
</file>