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52_CHL\"/>
    </mc:Choice>
  </mc:AlternateContent>
  <xr:revisionPtr revIDLastSave="0" documentId="13_ncr:1_{9DEC8E92-2F6C-4349-96B1-F33B906DA0FB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20 120.5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120 120.52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120 120.52 Pol'!$A$1:$X$58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I17" i="1" s="1"/>
  <c r="I53" i="1"/>
  <c r="G42" i="1"/>
  <c r="F42" i="1"/>
  <c r="G41" i="1"/>
  <c r="F41" i="1"/>
  <c r="G39" i="1"/>
  <c r="F39" i="1"/>
  <c r="G57" i="12"/>
  <c r="BA37" i="12"/>
  <c r="BA35" i="12"/>
  <c r="BA15" i="12"/>
  <c r="BA12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AF57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G30" i="12" s="1"/>
  <c r="I31" i="12"/>
  <c r="K31" i="12"/>
  <c r="K30" i="12" s="1"/>
  <c r="M31" i="12"/>
  <c r="O31" i="12"/>
  <c r="Q31" i="12"/>
  <c r="Q30" i="12" s="1"/>
  <c r="V31" i="12"/>
  <c r="V30" i="12" s="1"/>
  <c r="G32" i="12"/>
  <c r="I32" i="12"/>
  <c r="I30" i="12" s="1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O30" i="12" s="1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AE57" i="12"/>
  <c r="I20" i="1"/>
  <c r="I19" i="1"/>
  <c r="I18" i="1"/>
  <c r="I16" i="1"/>
  <c r="I55" i="1"/>
  <c r="J54" i="1" s="1"/>
  <c r="AZ47" i="1"/>
  <c r="AZ46" i="1"/>
  <c r="F43" i="1"/>
  <c r="G23" i="1" s="1"/>
  <c r="G43" i="1"/>
  <c r="G25" i="1" s="1"/>
  <c r="H43" i="1"/>
  <c r="I42" i="1"/>
  <c r="I41" i="1"/>
  <c r="I39" i="1"/>
  <c r="I43" i="1" s="1"/>
  <c r="J41" i="1" s="1"/>
  <c r="A27" i="1" l="1"/>
  <c r="M8" i="12"/>
  <c r="M30" i="12"/>
  <c r="G8" i="12"/>
  <c r="M10" i="12"/>
  <c r="J53" i="1"/>
  <c r="J55" i="1" s="1"/>
  <c r="J39" i="1"/>
  <c r="J43" i="1" s="1"/>
  <c r="J42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B989768-B1F4-4D11-A9DF-7D3A548181A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725EE9-3151-49A1-837B-B18C68344C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<sst xmlns="http://schemas.openxmlformats.org/spreadsheetml/2006/main" count="425" uniqueCount="185">
  <si>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</si>
  <si>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</si>
  <si>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</si>
  <si>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</si>
  <si>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</si>
  <si>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</si>
  <si>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</si>
  <si>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</si>
  <si>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</si>
  <si>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</si>
  <si>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</si>
  <si>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</si>
  <si>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</si>
  <si>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</si>
  <si>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</si>
  <si>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</si>
  <si>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</si>
  <si>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</si>
  <si>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</si>
  <si>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</si>
  <si>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</si>
  <si>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</si>
  <si>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</si>
  <si>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</si>
  <si>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</si>
  <si>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</si>
  <si>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</si>
  <si>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</si>
  <si>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</si>
  <si>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</si>
  <si>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</si>
  <si>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</si>
  <si>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</si>
  <si>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</si>
  <si>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</si>
  <si>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</si>
  <si>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</si>
  <si>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</si>
  <si>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</si>
  <si>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</si>
  <si>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</si>
  <si>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</si>
  <si>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</si>
  <si>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120.52</t>
  </si>
  <si>
    <t>Chlazení</t>
  </si>
  <si>
    <t>SO 120</t>
  </si>
  <si>
    <t>Přístavba budovy "H"</t>
  </si>
  <si>
    <t>Objekt:</t>
  </si>
  <si>
    <t>Rozpočet:</t>
  </si>
  <si>
    <t>19-015-5</t>
  </si>
  <si>
    <t>Nová budova EkF - přístavba H v areálu VŠB-TUO</t>
  </si>
  <si>
    <t>Stavba</t>
  </si>
  <si>
    <t>Stavební objekt</t>
  </si>
  <si>
    <t>Celkem za stavbu</t>
  </si>
  <si>
    <t>CZK</t>
  </si>
  <si>
    <t>#POPR</t>
  </si>
  <si>
    <t>Popis rozpočtu: 120.52 - Chlazení</t>
  </si>
  <si>
    <t>V délce potrubí je započítán prořez 10 %.</t>
  </si>
  <si>
    <t>Uvedené názvy výrobků jsou referenční, za dodržení technických parametrů a souhlasu investora je možno je nahradit.</t>
  </si>
  <si>
    <t>Rekapitulace dílů</t>
  </si>
  <si>
    <t>Typ dílu</t>
  </si>
  <si>
    <t>A1</t>
  </si>
  <si>
    <t>Zařízení pro chlazení VZT</t>
  </si>
  <si>
    <t>B1</t>
  </si>
  <si>
    <t>Chlazení vybraných místností 2. a 3. NP (VRF systém)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</si>
  <si>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</si>
  <si>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</si>
  <si>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</si>
  <si>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</si>
  <si>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</si>
  <si>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</si>
  <si>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</si>
  <si>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</si>
  <si>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</si>
  <si>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</si>
  <si>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</si>
  <si>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</si>
  <si>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</si>
  <si>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</si>
  <si>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</si>
  <si>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</si>
  <si>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</si>
  <si>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</si>
  <si>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</si>
  <si>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</si>
  <si>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</si>
  <si>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</si>
  <si>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</si>
  <si>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</si>
  <si>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</si>
  <si>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</si>
  <si>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</si>
  <si>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</si>
  <si>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</si>
  <si>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</si>
  <si>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941955004R00</t>
  </si>
  <si>
    <t>Lešení lehké pracovní pomocné pomocné, o výšce lešeňové podlahy přes 2,5 do 3,5 m</t>
  </si>
  <si>
    <t>m2</t>
  </si>
  <si>
    <t>800-3</t>
  </si>
  <si>
    <t>RTS 20/ I</t>
  </si>
  <si>
    <t>Práce</t>
  </si>
  <si>
    <t>POL1_</t>
  </si>
  <si>
    <t>723150373R00</t>
  </si>
  <si>
    <t>Potrubí ocel. černé svařované - chráničky D 159 mm, s 4,5 mm</t>
  </si>
  <si>
    <t>m</t>
  </si>
  <si>
    <t>800-721</t>
  </si>
  <si>
    <t>A1.1</t>
  </si>
  <si>
    <t>D+M Venkovní kompresorová kondenzační jednotka, systém inverter, chladicí výkon nominální, Qch=33,5kW, topný výkon nominální Qt=33,5kW, 3x400V/50Hz, EER=3,22, COP=4,1, chladivo bezpečnostní</t>
  </si>
  <si>
    <t>kus</t>
  </si>
  <si>
    <t>Vlastní</t>
  </si>
  <si>
    <t>Indiv</t>
  </si>
  <si>
    <t>skupiny A1 (R410A), rozměry jednotky VxŠxD=1.428x1.080x480, hmotnost max. 200kg, včetně provozních náplní (náplň chladiva =7,5kg). (např. Fujitsu, typ VRF Airstage J-IIIL model AJY108LELAH nebo rovnocenná).</t>
  </si>
  <si>
    <t>POP</t>
  </si>
  <si>
    <t>A1.12</t>
  </si>
  <si>
    <t>Jeřáb pro stěhování zařízení, budovy do výšky 12 m</t>
  </si>
  <si>
    <t>kpl</t>
  </si>
  <si>
    <t>A1.2</t>
  </si>
  <si>
    <t>D+M EVV řídící jednotka, minimální výbava ovládání a diagnostiky: Vstupy: provoz zařízení, (chod/stop), typ provozu (chlazení/topení), ovládání výkonu (0-10V), Výstupy: chod, porucha</t>
  </si>
  <si>
    <t>chod ventilátoru. včetně sady termistorů (např. Fujitsu UTY-VDGX, pro řízení EV KITu UTP-VX90A nebo rovnocenná).</t>
  </si>
  <si>
    <t>A1.3</t>
  </si>
  <si>
    <t>D+M EV KIT - expanzní ventil pro řízení průtoku chladiva (např. Fijitsu UTP-VX90A řízeno řídící, jednotkou UTY-VDGX nebo rovnocenná)</t>
  </si>
  <si>
    <t>A1.4</t>
  </si>
  <si>
    <t>D+M Rozdělovač potrubí (např. Fujitsu UTP-LX180A nebo rovnocenný)</t>
  </si>
  <si>
    <t>A1.4a</t>
  </si>
  <si>
    <t>Uvedení systému VRF do provozu</t>
  </si>
  <si>
    <t>A1.5a</t>
  </si>
  <si>
    <t>D+M Měděné propojovací potrubí pro chladírenskou a klimatizační techniku včetně izolace d 12,7 mm</t>
  </si>
  <si>
    <t>A1.5b</t>
  </si>
  <si>
    <t>D+M Měděné propojovací potrubí pro chladírenskou a klimatizační techniku včetně izolace d 28,58 mm</t>
  </si>
  <si>
    <t>A1.5c</t>
  </si>
  <si>
    <t>D+M Žlab kabelový pro podepření horizontálního potrubí (např.systém MARS nebo rovnocenný)</t>
  </si>
  <si>
    <t>24+24</t>
  </si>
  <si>
    <t>VV</t>
  </si>
  <si>
    <t>A1.6</t>
  </si>
  <si>
    <t>Dodatečná náplň chladiva - Chladivo bezpečnostní skupiny A1 (např. R410A - dle zařízení, nebo rovnocenný)</t>
  </si>
  <si>
    <t>kg</t>
  </si>
  <si>
    <t>A1.7</t>
  </si>
  <si>
    <t>D+M Konzole pro uchycení venkovní jednotky, včetně tlumičů chvění</t>
  </si>
  <si>
    <t>904      R00</t>
  </si>
  <si>
    <t>Hzs-zkousky v ramci montaz.praci</t>
  </si>
  <si>
    <t>h</t>
  </si>
  <si>
    <t>Prav.M</t>
  </si>
  <si>
    <t>HZS</t>
  </si>
  <si>
    <t>POL10_</t>
  </si>
  <si>
    <t>Profuk potrubí inertním plynem, vakuování, doplnění chladiva, zprovoznění, zkoušky</t>
  </si>
  <si>
    <t>909      R00</t>
  </si>
  <si>
    <t>Hzs-nezmeritelne stavebni prace</t>
  </si>
  <si>
    <t>Stavební přípomoci, včetně vrtání prostupů</t>
  </si>
  <si>
    <t>998733203R00</t>
  </si>
  <si>
    <t>Přesun hmot pro rozvody potrubí v objektech výšky do 24 m</t>
  </si>
  <si>
    <t>800-731</t>
  </si>
  <si>
    <t>Přesun hmot</t>
  </si>
  <si>
    <t>POL7_</t>
  </si>
  <si>
    <t>B1.1</t>
  </si>
  <si>
    <t>skupiny A1 (R410A), rozměry jednotky VxŠxD=1.428x1.080x480, hmotnost max. 200kg, pro připojení min. 30 vnitřních jednotek, včetně provozních náplní (náplň chladiva =7,5kg). (např. Fujitsu, typ VRF Airstage J-IIIL model AJY108LELAH nebo rovnocenná)</t>
  </si>
  <si>
    <t>B1.15</t>
  </si>
  <si>
    <t>D+M Vytvoření protipožárního uzávěru prostupu protipožárně dělicí konstrukcí pro dvojici Cu potrubí, s izolací pro chladicí techniku o venkovním průměru do 40mm (včetně izolace), například protipožární</t>
  </si>
  <si>
    <t>zpěňující tmel, zhotovit oprávněnou osobou, včetně zapravení prostupu a označení identifikačním štítkem.</t>
  </si>
  <si>
    <t>B1.2</t>
  </si>
  <si>
    <t>D+M Vnitřní nástěnná kompaktní klimatizační jednotka s vestavěným expanzním ventilem, výkon chlazení, QCH=1,1kW,1x230V/50Hz, včetně upeňovacího materiálu (např.Fujitsu model ASYA004GTAH nebo rovnocenná)</t>
  </si>
  <si>
    <t>B1.3</t>
  </si>
  <si>
    <t>D+M Vestavěný modul KNX pro externí monitoring a ovládání ze systému MaR pro umístění do vnitřní, nástěnné kompaktní klimatizační jednotky (např. Fujitsu UTY-VKSX nebo rovnocenný)</t>
  </si>
  <si>
    <t>B1.4</t>
  </si>
  <si>
    <t>D+M Rozdělovač potrubí (např. Fujitsu UTP-AX054A nebo rovnocenný)</t>
  </si>
  <si>
    <t>B1.5</t>
  </si>
  <si>
    <t>D+M Rozdělovač potrubí (např. Fujitsu UTP-AX180A nebo rovnocenný)</t>
  </si>
  <si>
    <t>B1.5a</t>
  </si>
  <si>
    <t>B1.6a</t>
  </si>
  <si>
    <t>D+M Měděné propojovací potrubí pro chladírenskou a klimatizační techniku včetně izolace d 6,35 mm</t>
  </si>
  <si>
    <t>B1.6b</t>
  </si>
  <si>
    <t>D+M Měděné propojovací potrubí pro chladírenskou a klimatizační techniku včetně izolace d 9,52 mm</t>
  </si>
  <si>
    <t>B1.6c</t>
  </si>
  <si>
    <t>D+M Měděné propojovací potrubí pro chladírenskou a klimatizační techniku včetně izolace d 12,70 mm</t>
  </si>
  <si>
    <t>B1.6d</t>
  </si>
  <si>
    <t>D+M Měděné propojovací potrubí pro chladírenskou a klimatizační techniku včetně izolace d 15,88 mm</t>
  </si>
  <si>
    <t>B1.6e</t>
  </si>
  <si>
    <t>D+M Měděné propojovací potrubí pro chladírenskou a klimatizační techniku včetně izolace d 19,05 mm</t>
  </si>
  <si>
    <t>B1.6f</t>
  </si>
  <si>
    <t>B1.6g</t>
  </si>
  <si>
    <t>30+138+6+108+12+6</t>
  </si>
  <si>
    <t>B1.8</t>
  </si>
  <si>
    <t>Dodatečná náplň chladiva - Chladivo bezpečnostní skupiny A1 (např. R410A - dle zařízení, nebo rovnocenné)</t>
  </si>
  <si>
    <t>B1.9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</si>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</sst>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piSYXndTjPZSceoBsHbdAu1iMRwu76HJm6drnY8nAOvV2rBzfRUyElOHY8yopoxXJm4jLQTy1mry5yvqAXaT3g==" saltValue="5GP8VIGLkeqqYcJtDP7Ss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1427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SUMIF(F53:F54,A16,I53:I54)+SUMIF(F53:F54,"PSU",I53:I54)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SUMIF(F53:F54,A17,I53:I54)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SUMIF(F53:F54,A18,I53:I54)</f>
        <v>0</v>
      </c>
      <c r="J18" s="214"/>
    </row>
    <row r="19" spans="1:10" ht="23.25" customHeight="1" x14ac:dyDescent="0.2">
      <c r="A19" s="144" t="s">
        <v>65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SUMIF(F53:F54,A19,I53:I54)</f>
        <v>0</v>
      </c>
      <c r="J19" s="214"/>
    </row>
    <row r="20" spans="1:10" ht="23.25" customHeight="1" x14ac:dyDescent="0.2">
      <c r="A20" s="144" t="s">
        <v>66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SUMIF(F53:F54,A20,I53:I54)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203"/>
      <c r="D39" s="203"/>
      <c r="E39" s="203"/>
      <c r="F39" s="101">
        <f>'SO 120 120.52 Pol'!AE57</f>
        <v>0</v>
      </c>
      <c r="G39" s="102">
        <f>'SO 120 120.52 Pol'!AF57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52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204" t="s">
        <v>46</v>
      </c>
      <c r="D41" s="204"/>
      <c r="E41" s="204"/>
      <c r="F41" s="107">
        <f>'SO 120 120.52 Pol'!AE57</f>
        <v>0</v>
      </c>
      <c r="G41" s="108">
        <f>'SO 120 120.52 Pol'!AF57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'SO 120 120.52 Pol'!AE57</f>
        <v>0</v>
      </c>
      <c r="G42" s="103">
        <f>'SO 120 120.52 Pol'!AF57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53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200" t="s">
        <v>57</v>
      </c>
      <c r="C46" s="200"/>
      <c r="D46" s="200"/>
      <c r="E46" s="200"/>
      <c r="F46" s="200"/>
      <c r="G46" s="200"/>
      <c r="H46" s="200"/>
      <c r="I46" s="200"/>
      <c r="J46" s="200"/>
      <c r="AZ46" s="125" t="str">
        <f>B46</f>
        <v>V délce potrubí je započítán prořez 10 %.</v>
      </c>
    </row>
    <row r="47" spans="1:52" ht="25.5" x14ac:dyDescent="0.2">
      <c r="B47" s="200" t="s">
        <v>58</v>
      </c>
      <c r="C47" s="200"/>
      <c r="D47" s="200"/>
      <c r="E47" s="200"/>
      <c r="F47" s="200"/>
      <c r="G47" s="200"/>
      <c r="H47" s="200"/>
      <c r="I47" s="200"/>
      <c r="J47" s="200"/>
      <c r="AZ47" s="125" t="str">
        <f>B47</f>
        <v>Uvedené názvy výrobků jsou referenční, za dodržení technických parametrů a souhlasu investora je možno je nahradit.</v>
      </c>
    </row>
    <row r="50" spans="1:10" ht="15.75" x14ac:dyDescent="0.25">
      <c r="B50" s="126" t="s">
        <v>59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60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61</v>
      </c>
      <c r="C53" s="201" t="s">
        <v>62</v>
      </c>
      <c r="D53" s="202"/>
      <c r="E53" s="202"/>
      <c r="F53" s="140" t="s">
        <v>25</v>
      </c>
      <c r="G53" s="141"/>
      <c r="H53" s="141"/>
      <c r="I53" s="141">
        <f>'SO 120 120.52 Pol'!G8</f>
        <v>0</v>
      </c>
      <c r="J53" s="138" t="str">
        <f>IF(I55=0,"",I53/I55*100)</f>
        <v/>
      </c>
    </row>
    <row r="54" spans="1:10" ht="36.75" customHeight="1" x14ac:dyDescent="0.2">
      <c r="A54" s="129"/>
      <c r="B54" s="134" t="s">
        <v>63</v>
      </c>
      <c r="C54" s="201" t="s">
        <v>64</v>
      </c>
      <c r="D54" s="202"/>
      <c r="E54" s="202"/>
      <c r="F54" s="140" t="s">
        <v>25</v>
      </c>
      <c r="G54" s="141"/>
      <c r="H54" s="141"/>
      <c r="I54" s="141">
        <f>'SO 120 120.52 Pol'!G30</f>
        <v>0</v>
      </c>
      <c r="J54" s="138" t="str">
        <f>IF(I55=0,"",I54/I55*100)</f>
        <v/>
      </c>
    </row>
    <row r="55" spans="1:10" ht="25.5" customHeight="1" x14ac:dyDescent="0.2">
      <c r="A55" s="130"/>
      <c r="B55" s="135" t="s">
        <v>1</v>
      </c>
      <c r="C55" s="136"/>
      <c r="D55" s="137"/>
      <c r="E55" s="137"/>
      <c r="F55" s="142"/>
      <c r="G55" s="143"/>
      <c r="H55" s="143"/>
      <c r="I55" s="143">
        <f>SUM(I53:I54)</f>
        <v>0</v>
      </c>
      <c r="J55" s="139">
        <f>SUM(J53:J54)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P8Ff7wdpYIjlmiy3Fmr0JvFR1T7+ssSHjSuXVV8Ncv9kTAPNU4+fjupYjJtmJ87qN/BlUx1+uzll/c6iHejjGA==" saltValue="cIvy6hB26PYvxMF3DVDr7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6:J46"/>
    <mergeCell ref="B47:J47"/>
    <mergeCell ref="C53:E53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miKu7Uui2mKH/5tWQenmbth0wsoDTXOPm1ZfjDDO4RQn6d/9+lXppjfjHdZp0Tn88WaddHFvRUDqd7lO9Hyh0Q==" saltValue="oGsEPm1xmqN+syeY0rWqM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7EFD9-C14F-4E1D-B3AE-94CB5C6C0C30}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67</v>
      </c>
      <c r="B1" s="258"/>
      <c r="C1" s="258"/>
      <c r="D1" s="258"/>
      <c r="E1" s="258"/>
      <c r="F1" s="258"/>
      <c r="G1" s="258"/>
      <c r="AG1" t="s">
        <v>68</v>
      </c>
    </row>
    <row r="2" spans="1:60" ht="24.95" customHeight="1" x14ac:dyDescent="0.2">
      <c r="A2" s="145" t="s">
        <v>7</v>
      </c>
      <c r="B2" s="49" t="s">
        <v>49</v>
      </c>
      <c r="C2" s="259" t="s">
        <v>50</v>
      </c>
      <c r="D2" s="260"/>
      <c r="E2" s="260"/>
      <c r="F2" s="260"/>
      <c r="G2" s="261"/>
      <c r="AG2" t="s">
        <v>69</v>
      </c>
    </row>
    <row r="3" spans="1:60" ht="24.95" customHeight="1" x14ac:dyDescent="0.2">
      <c r="A3" s="145" t="s">
        <v>8</v>
      </c>
      <c r="B3" s="49" t="s">
        <v>45</v>
      </c>
      <c r="C3" s="259" t="s">
        <v>46</v>
      </c>
      <c r="D3" s="260"/>
      <c r="E3" s="260"/>
      <c r="F3" s="260"/>
      <c r="G3" s="261"/>
      <c r="AC3" s="127" t="s">
        <v>69</v>
      </c>
      <c r="AG3" t="s">
        <v>70</v>
      </c>
    </row>
    <row r="4" spans="1:60" ht="24.95" customHeight="1" x14ac:dyDescent="0.2">
      <c r="A4" s="146" t="s">
        <v>9</v>
      </c>
      <c r="B4" s="147" t="s">
        <v>43</v>
      </c>
      <c r="C4" s="262" t="s">
        <v>44</v>
      </c>
      <c r="D4" s="263"/>
      <c r="E4" s="263"/>
      <c r="F4" s="263"/>
      <c r="G4" s="264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29</v>
      </c>
      <c r="H6" s="152" t="s">
        <v>30</v>
      </c>
      <c r="I6" s="152" t="s">
        <v>78</v>
      </c>
      <c r="J6" s="152" t="s">
        <v>31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93</v>
      </c>
      <c r="B8" s="169" t="s">
        <v>61</v>
      </c>
      <c r="C8" s="191" t="s">
        <v>62</v>
      </c>
      <c r="D8" s="170"/>
      <c r="E8" s="171"/>
      <c r="F8" s="172"/>
      <c r="G8" s="172">
        <f>SUMIF(AG9:AG29,"&lt;&gt;NOR",G9:G29)</f>
        <v>0</v>
      </c>
      <c r="H8" s="172"/>
      <c r="I8" s="172">
        <f>SUM(I9:I29)</f>
        <v>0</v>
      </c>
      <c r="J8" s="172"/>
      <c r="K8" s="172">
        <f>SUM(K9:K29)</f>
        <v>0</v>
      </c>
      <c r="L8" s="172"/>
      <c r="M8" s="172">
        <f>SUM(M9:M29)</f>
        <v>0</v>
      </c>
      <c r="N8" s="172"/>
      <c r="O8" s="172">
        <f>SUM(O9:O29)</f>
        <v>0.11</v>
      </c>
      <c r="P8" s="172"/>
      <c r="Q8" s="172">
        <f>SUM(Q9:Q29)</f>
        <v>0</v>
      </c>
      <c r="R8" s="172"/>
      <c r="S8" s="172"/>
      <c r="T8" s="173"/>
      <c r="U8" s="167"/>
      <c r="V8" s="167">
        <f>SUM(V9:V29)</f>
        <v>97.38</v>
      </c>
      <c r="W8" s="167"/>
      <c r="X8" s="167"/>
      <c r="AG8" t="s">
        <v>94</v>
      </c>
    </row>
    <row r="9" spans="1:60" outlineLevel="1" x14ac:dyDescent="0.2">
      <c r="A9" s="181">
        <v>1</v>
      </c>
      <c r="B9" s="182" t="s">
        <v>95</v>
      </c>
      <c r="C9" s="192" t="s">
        <v>96</v>
      </c>
      <c r="D9" s="183" t="s">
        <v>97</v>
      </c>
      <c r="E9" s="184">
        <v>5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21</v>
      </c>
      <c r="M9" s="186">
        <f>G9*(1+L9/100)</f>
        <v>0</v>
      </c>
      <c r="N9" s="186">
        <v>6.3499999999999997E-3</v>
      </c>
      <c r="O9" s="186">
        <f>ROUND(E9*N9,2)</f>
        <v>0.03</v>
      </c>
      <c r="P9" s="186">
        <v>0</v>
      </c>
      <c r="Q9" s="186">
        <f>ROUND(E9*P9,2)</f>
        <v>0</v>
      </c>
      <c r="R9" s="186" t="s">
        <v>98</v>
      </c>
      <c r="S9" s="186" t="s">
        <v>99</v>
      </c>
      <c r="T9" s="187" t="s">
        <v>99</v>
      </c>
      <c r="U9" s="163">
        <v>0.26</v>
      </c>
      <c r="V9" s="163">
        <f>ROUND(E9*U9,2)</f>
        <v>1.3</v>
      </c>
      <c r="W9" s="163"/>
      <c r="X9" s="163" t="s">
        <v>100</v>
      </c>
      <c r="Y9" s="153"/>
      <c r="Z9" s="153"/>
      <c r="AA9" s="153"/>
      <c r="AB9" s="153"/>
      <c r="AC9" s="153"/>
      <c r="AD9" s="153"/>
      <c r="AE9" s="153"/>
      <c r="AF9" s="153"/>
      <c r="AG9" s="153" t="s">
        <v>101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81">
        <v>2</v>
      </c>
      <c r="B10" s="182" t="s">
        <v>102</v>
      </c>
      <c r="C10" s="192" t="s">
        <v>103</v>
      </c>
      <c r="D10" s="183" t="s">
        <v>104</v>
      </c>
      <c r="E10" s="184">
        <v>2</v>
      </c>
      <c r="F10" s="185"/>
      <c r="G10" s="186">
        <f>ROUND(E10*F10,2)</f>
        <v>0</v>
      </c>
      <c r="H10" s="185"/>
      <c r="I10" s="186">
        <f>ROUND(E10*H10,2)</f>
        <v>0</v>
      </c>
      <c r="J10" s="185"/>
      <c r="K10" s="186">
        <f>ROUND(E10*J10,2)</f>
        <v>0</v>
      </c>
      <c r="L10" s="186">
        <v>21</v>
      </c>
      <c r="M10" s="186">
        <f>G10*(1+L10/100)</f>
        <v>0</v>
      </c>
      <c r="N10" s="186">
        <v>1.8460000000000001E-2</v>
      </c>
      <c r="O10" s="186">
        <f>ROUND(E10*N10,2)</f>
        <v>0.04</v>
      </c>
      <c r="P10" s="186">
        <v>0</v>
      </c>
      <c r="Q10" s="186">
        <f>ROUND(E10*P10,2)</f>
        <v>0</v>
      </c>
      <c r="R10" s="186" t="s">
        <v>105</v>
      </c>
      <c r="S10" s="186" t="s">
        <v>99</v>
      </c>
      <c r="T10" s="187" t="s">
        <v>99</v>
      </c>
      <c r="U10" s="163">
        <v>1.82</v>
      </c>
      <c r="V10" s="163">
        <f>ROUND(E10*U10,2)</f>
        <v>3.64</v>
      </c>
      <c r="W10" s="163"/>
      <c r="X10" s="163" t="s">
        <v>100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33.75" outlineLevel="1" x14ac:dyDescent="0.2">
      <c r="A11" s="174">
        <v>3</v>
      </c>
      <c r="B11" s="175" t="s">
        <v>106</v>
      </c>
      <c r="C11" s="193" t="s">
        <v>107</v>
      </c>
      <c r="D11" s="176" t="s">
        <v>108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109</v>
      </c>
      <c r="T11" s="180" t="s">
        <v>110</v>
      </c>
      <c r="U11" s="163">
        <v>0</v>
      </c>
      <c r="V11" s="163">
        <f>ROUND(E11*U11,2)</f>
        <v>0</v>
      </c>
      <c r="W11" s="163"/>
      <c r="X11" s="163" t="s">
        <v>100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60"/>
      <c r="B12" s="161"/>
      <c r="C12" s="256" t="s">
        <v>111</v>
      </c>
      <c r="D12" s="257"/>
      <c r="E12" s="257"/>
      <c r="F12" s="257"/>
      <c r="G12" s="257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53"/>
      <c r="Z12" s="153"/>
      <c r="AA12" s="153"/>
      <c r="AB12" s="153"/>
      <c r="AC12" s="153"/>
      <c r="AD12" s="153"/>
      <c r="AE12" s="153"/>
      <c r="AF12" s="153"/>
      <c r="AG12" s="153" t="s">
        <v>112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88" t="str">
        <f>C12</f>
        <v>skupiny A1 (R410A), rozměry jednotky VxŠxD=1.428x1.080x480, hmotnost max. 200kg, včetně provozních náplní (náplň chladiva =7,5kg). (např. Fujitsu, typ VRF Airstage J-IIIL model AJY108LELAH nebo rovnocenná).</v>
      </c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81">
        <v>4</v>
      </c>
      <c r="B13" s="182" t="s">
        <v>113</v>
      </c>
      <c r="C13" s="192" t="s">
        <v>114</v>
      </c>
      <c r="D13" s="183" t="s">
        <v>115</v>
      </c>
      <c r="E13" s="184">
        <v>1</v>
      </c>
      <c r="F13" s="185"/>
      <c r="G13" s="186">
        <f>ROUND(E13*F13,2)</f>
        <v>0</v>
      </c>
      <c r="H13" s="185"/>
      <c r="I13" s="186">
        <f>ROUND(E13*H13,2)</f>
        <v>0</v>
      </c>
      <c r="J13" s="185"/>
      <c r="K13" s="186">
        <f>ROUND(E13*J13,2)</f>
        <v>0</v>
      </c>
      <c r="L13" s="186">
        <v>21</v>
      </c>
      <c r="M13" s="186">
        <f>G13*(1+L13/100)</f>
        <v>0</v>
      </c>
      <c r="N13" s="186">
        <v>0</v>
      </c>
      <c r="O13" s="186">
        <f>ROUND(E13*N13,2)</f>
        <v>0</v>
      </c>
      <c r="P13" s="186">
        <v>0</v>
      </c>
      <c r="Q13" s="186">
        <f>ROUND(E13*P13,2)</f>
        <v>0</v>
      </c>
      <c r="R13" s="186"/>
      <c r="S13" s="186" t="s">
        <v>109</v>
      </c>
      <c r="T13" s="187" t="s">
        <v>110</v>
      </c>
      <c r="U13" s="163">
        <v>0</v>
      </c>
      <c r="V13" s="163">
        <f>ROUND(E13*U13,2)</f>
        <v>0</v>
      </c>
      <c r="W13" s="163"/>
      <c r="X13" s="163" t="s">
        <v>100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33.75" outlineLevel="1" x14ac:dyDescent="0.2">
      <c r="A14" s="174">
        <v>5</v>
      </c>
      <c r="B14" s="175" t="s">
        <v>116</v>
      </c>
      <c r="C14" s="193" t="s">
        <v>117</v>
      </c>
      <c r="D14" s="176" t="s">
        <v>115</v>
      </c>
      <c r="E14" s="177">
        <v>1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 t="s">
        <v>109</v>
      </c>
      <c r="T14" s="180" t="s">
        <v>110</v>
      </c>
      <c r="U14" s="163">
        <v>0</v>
      </c>
      <c r="V14" s="163">
        <f>ROUND(E14*U14,2)</f>
        <v>0</v>
      </c>
      <c r="W14" s="163"/>
      <c r="X14" s="163" t="s">
        <v>100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60"/>
      <c r="B15" s="161"/>
      <c r="C15" s="256" t="s">
        <v>118</v>
      </c>
      <c r="D15" s="257"/>
      <c r="E15" s="257"/>
      <c r="F15" s="257"/>
      <c r="G15" s="257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53"/>
      <c r="Z15" s="153"/>
      <c r="AA15" s="153"/>
      <c r="AB15" s="153"/>
      <c r="AC15" s="153"/>
      <c r="AD15" s="153"/>
      <c r="AE15" s="153"/>
      <c r="AF15" s="153"/>
      <c r="AG15" s="153" t="s">
        <v>112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88" t="str">
        <f>C15</f>
        <v>chod ventilátoru. včetně sady termistorů (např. Fujitsu UTY-VDGX, pro řízení EV KITu UTP-VX90A nebo rovnocenná).</v>
      </c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81">
        <v>6</v>
      </c>
      <c r="B16" s="182" t="s">
        <v>119</v>
      </c>
      <c r="C16" s="192" t="s">
        <v>120</v>
      </c>
      <c r="D16" s="183" t="s">
        <v>115</v>
      </c>
      <c r="E16" s="184">
        <v>2</v>
      </c>
      <c r="F16" s="185"/>
      <c r="G16" s="186">
        <f t="shared" ref="G16:G21" si="0">ROUND(E16*F16,2)</f>
        <v>0</v>
      </c>
      <c r="H16" s="185"/>
      <c r="I16" s="186">
        <f t="shared" ref="I16:I21" si="1">ROUND(E16*H16,2)</f>
        <v>0</v>
      </c>
      <c r="J16" s="185"/>
      <c r="K16" s="186">
        <f t="shared" ref="K16:K21" si="2">ROUND(E16*J16,2)</f>
        <v>0</v>
      </c>
      <c r="L16" s="186">
        <v>21</v>
      </c>
      <c r="M16" s="186">
        <f t="shared" ref="M16:M21" si="3">G16*(1+L16/100)</f>
        <v>0</v>
      </c>
      <c r="N16" s="186">
        <v>0</v>
      </c>
      <c r="O16" s="186">
        <f t="shared" ref="O16:O21" si="4">ROUND(E16*N16,2)</f>
        <v>0</v>
      </c>
      <c r="P16" s="186">
        <v>0</v>
      </c>
      <c r="Q16" s="186">
        <f t="shared" ref="Q16:Q21" si="5">ROUND(E16*P16,2)</f>
        <v>0</v>
      </c>
      <c r="R16" s="186"/>
      <c r="S16" s="186" t="s">
        <v>109</v>
      </c>
      <c r="T16" s="187" t="s">
        <v>110</v>
      </c>
      <c r="U16" s="163">
        <v>0</v>
      </c>
      <c r="V16" s="163">
        <f t="shared" ref="V16:V21" si="6">ROUND(E16*U16,2)</f>
        <v>0</v>
      </c>
      <c r="W16" s="163"/>
      <c r="X16" s="163" t="s">
        <v>100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81">
        <v>7</v>
      </c>
      <c r="B17" s="182" t="s">
        <v>121</v>
      </c>
      <c r="C17" s="192" t="s">
        <v>122</v>
      </c>
      <c r="D17" s="183" t="s">
        <v>108</v>
      </c>
      <c r="E17" s="184">
        <v>1</v>
      </c>
      <c r="F17" s="185"/>
      <c r="G17" s="186">
        <f t="shared" si="0"/>
        <v>0</v>
      </c>
      <c r="H17" s="185"/>
      <c r="I17" s="186">
        <f t="shared" si="1"/>
        <v>0</v>
      </c>
      <c r="J17" s="185"/>
      <c r="K17" s="186">
        <f t="shared" si="2"/>
        <v>0</v>
      </c>
      <c r="L17" s="186">
        <v>21</v>
      </c>
      <c r="M17" s="186">
        <f t="shared" si="3"/>
        <v>0</v>
      </c>
      <c r="N17" s="186">
        <v>0</v>
      </c>
      <c r="O17" s="186">
        <f t="shared" si="4"/>
        <v>0</v>
      </c>
      <c r="P17" s="186">
        <v>0</v>
      </c>
      <c r="Q17" s="186">
        <f t="shared" si="5"/>
        <v>0</v>
      </c>
      <c r="R17" s="186"/>
      <c r="S17" s="186" t="s">
        <v>109</v>
      </c>
      <c r="T17" s="187" t="s">
        <v>110</v>
      </c>
      <c r="U17" s="163">
        <v>0</v>
      </c>
      <c r="V17" s="163">
        <f t="shared" si="6"/>
        <v>0</v>
      </c>
      <c r="W17" s="163"/>
      <c r="X17" s="163" t="s">
        <v>100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81">
        <v>8</v>
      </c>
      <c r="B18" s="182" t="s">
        <v>123</v>
      </c>
      <c r="C18" s="192" t="s">
        <v>124</v>
      </c>
      <c r="D18" s="183" t="s">
        <v>108</v>
      </c>
      <c r="E18" s="184">
        <v>1</v>
      </c>
      <c r="F18" s="185"/>
      <c r="G18" s="186">
        <f t="shared" si="0"/>
        <v>0</v>
      </c>
      <c r="H18" s="185"/>
      <c r="I18" s="186">
        <f t="shared" si="1"/>
        <v>0</v>
      </c>
      <c r="J18" s="185"/>
      <c r="K18" s="186">
        <f t="shared" si="2"/>
        <v>0</v>
      </c>
      <c r="L18" s="186">
        <v>21</v>
      </c>
      <c r="M18" s="186">
        <f t="shared" si="3"/>
        <v>0</v>
      </c>
      <c r="N18" s="186">
        <v>0</v>
      </c>
      <c r="O18" s="186">
        <f t="shared" si="4"/>
        <v>0</v>
      </c>
      <c r="P18" s="186">
        <v>0</v>
      </c>
      <c r="Q18" s="186">
        <f t="shared" si="5"/>
        <v>0</v>
      </c>
      <c r="R18" s="186"/>
      <c r="S18" s="186" t="s">
        <v>109</v>
      </c>
      <c r="T18" s="187" t="s">
        <v>110</v>
      </c>
      <c r="U18" s="163">
        <v>0</v>
      </c>
      <c r="V18" s="163">
        <f t="shared" si="6"/>
        <v>0</v>
      </c>
      <c r="W18" s="163"/>
      <c r="X18" s="163" t="s">
        <v>100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81">
        <v>9</v>
      </c>
      <c r="B19" s="182" t="s">
        <v>125</v>
      </c>
      <c r="C19" s="192" t="s">
        <v>126</v>
      </c>
      <c r="D19" s="183" t="s">
        <v>104</v>
      </c>
      <c r="E19" s="184">
        <v>24</v>
      </c>
      <c r="F19" s="185"/>
      <c r="G19" s="186">
        <f t="shared" si="0"/>
        <v>0</v>
      </c>
      <c r="H19" s="185"/>
      <c r="I19" s="186">
        <f t="shared" si="1"/>
        <v>0</v>
      </c>
      <c r="J19" s="185"/>
      <c r="K19" s="186">
        <f t="shared" si="2"/>
        <v>0</v>
      </c>
      <c r="L19" s="186">
        <v>21</v>
      </c>
      <c r="M19" s="186">
        <f t="shared" si="3"/>
        <v>0</v>
      </c>
      <c r="N19" s="186">
        <v>5.9000000000000003E-4</v>
      </c>
      <c r="O19" s="186">
        <f t="shared" si="4"/>
        <v>0.01</v>
      </c>
      <c r="P19" s="186">
        <v>0</v>
      </c>
      <c r="Q19" s="186">
        <f t="shared" si="5"/>
        <v>0</v>
      </c>
      <c r="R19" s="186"/>
      <c r="S19" s="186" t="s">
        <v>109</v>
      </c>
      <c r="T19" s="187" t="s">
        <v>110</v>
      </c>
      <c r="U19" s="163">
        <v>0.3</v>
      </c>
      <c r="V19" s="163">
        <f t="shared" si="6"/>
        <v>7.2</v>
      </c>
      <c r="W19" s="163"/>
      <c r="X19" s="163" t="s">
        <v>100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101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81">
        <v>10</v>
      </c>
      <c r="B20" s="182" t="s">
        <v>127</v>
      </c>
      <c r="C20" s="192" t="s">
        <v>128</v>
      </c>
      <c r="D20" s="183" t="s">
        <v>104</v>
      </c>
      <c r="E20" s="184">
        <v>24</v>
      </c>
      <c r="F20" s="185"/>
      <c r="G20" s="186">
        <f t="shared" si="0"/>
        <v>0</v>
      </c>
      <c r="H20" s="185"/>
      <c r="I20" s="186">
        <f t="shared" si="1"/>
        <v>0</v>
      </c>
      <c r="J20" s="185"/>
      <c r="K20" s="186">
        <f t="shared" si="2"/>
        <v>0</v>
      </c>
      <c r="L20" s="186">
        <v>21</v>
      </c>
      <c r="M20" s="186">
        <f t="shared" si="3"/>
        <v>0</v>
      </c>
      <c r="N20" s="186">
        <v>5.9000000000000003E-4</v>
      </c>
      <c r="O20" s="186">
        <f t="shared" si="4"/>
        <v>0.01</v>
      </c>
      <c r="P20" s="186">
        <v>0</v>
      </c>
      <c r="Q20" s="186">
        <f t="shared" si="5"/>
        <v>0</v>
      </c>
      <c r="R20" s="186"/>
      <c r="S20" s="186" t="s">
        <v>109</v>
      </c>
      <c r="T20" s="187" t="s">
        <v>110</v>
      </c>
      <c r="U20" s="163">
        <v>0.2848</v>
      </c>
      <c r="V20" s="163">
        <f t="shared" si="6"/>
        <v>6.84</v>
      </c>
      <c r="W20" s="163"/>
      <c r="X20" s="163" t="s">
        <v>100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101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74">
        <v>11</v>
      </c>
      <c r="B21" s="175" t="s">
        <v>129</v>
      </c>
      <c r="C21" s="193" t="s">
        <v>130</v>
      </c>
      <c r="D21" s="176" t="s">
        <v>104</v>
      </c>
      <c r="E21" s="177">
        <v>48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9">
        <v>4.6999999999999999E-4</v>
      </c>
      <c r="O21" s="179">
        <f t="shared" si="4"/>
        <v>0.02</v>
      </c>
      <c r="P21" s="179">
        <v>0</v>
      </c>
      <c r="Q21" s="179">
        <f t="shared" si="5"/>
        <v>0</v>
      </c>
      <c r="R21" s="179"/>
      <c r="S21" s="179" t="s">
        <v>109</v>
      </c>
      <c r="T21" s="180" t="s">
        <v>99</v>
      </c>
      <c r="U21" s="163">
        <v>0.3</v>
      </c>
      <c r="V21" s="163">
        <f t="shared" si="6"/>
        <v>14.4</v>
      </c>
      <c r="W21" s="163"/>
      <c r="X21" s="163" t="s">
        <v>100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4" t="s">
        <v>131</v>
      </c>
      <c r="D22" s="165"/>
      <c r="E22" s="166">
        <v>48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132</v>
      </c>
      <c r="AH22" s="153">
        <v>0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81">
        <v>12</v>
      </c>
      <c r="B23" s="182" t="s">
        <v>133</v>
      </c>
      <c r="C23" s="192" t="s">
        <v>134</v>
      </c>
      <c r="D23" s="183" t="s">
        <v>135</v>
      </c>
      <c r="E23" s="184">
        <v>3</v>
      </c>
      <c r="F23" s="185"/>
      <c r="G23" s="186">
        <f>ROUND(E23*F23,2)</f>
        <v>0</v>
      </c>
      <c r="H23" s="185"/>
      <c r="I23" s="186">
        <f>ROUND(E23*H23,2)</f>
        <v>0</v>
      </c>
      <c r="J23" s="185"/>
      <c r="K23" s="186">
        <f>ROUND(E23*J23,2)</f>
        <v>0</v>
      </c>
      <c r="L23" s="186">
        <v>21</v>
      </c>
      <c r="M23" s="186">
        <f>G23*(1+L23/100)</f>
        <v>0</v>
      </c>
      <c r="N23" s="186">
        <v>0</v>
      </c>
      <c r="O23" s="186">
        <f>ROUND(E23*N23,2)</f>
        <v>0</v>
      </c>
      <c r="P23" s="186">
        <v>0</v>
      </c>
      <c r="Q23" s="186">
        <f>ROUND(E23*P23,2)</f>
        <v>0</v>
      </c>
      <c r="R23" s="186"/>
      <c r="S23" s="186" t="s">
        <v>109</v>
      </c>
      <c r="T23" s="187" t="s">
        <v>110</v>
      </c>
      <c r="U23" s="163">
        <v>0</v>
      </c>
      <c r="V23" s="163">
        <f>ROUND(E23*U23,2)</f>
        <v>0</v>
      </c>
      <c r="W23" s="163"/>
      <c r="X23" s="163" t="s">
        <v>100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101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81">
        <v>13</v>
      </c>
      <c r="B24" s="182" t="s">
        <v>136</v>
      </c>
      <c r="C24" s="192" t="s">
        <v>137</v>
      </c>
      <c r="D24" s="183" t="s">
        <v>115</v>
      </c>
      <c r="E24" s="184">
        <v>1</v>
      </c>
      <c r="F24" s="185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6">
        <v>0</v>
      </c>
      <c r="O24" s="186">
        <f>ROUND(E24*N24,2)</f>
        <v>0</v>
      </c>
      <c r="P24" s="186">
        <v>0</v>
      </c>
      <c r="Q24" s="186">
        <f>ROUND(E24*P24,2)</f>
        <v>0</v>
      </c>
      <c r="R24" s="186"/>
      <c r="S24" s="186" t="s">
        <v>109</v>
      </c>
      <c r="T24" s="187" t="s">
        <v>110</v>
      </c>
      <c r="U24" s="163">
        <v>0</v>
      </c>
      <c r="V24" s="163">
        <f>ROUND(E24*U24,2)</f>
        <v>0</v>
      </c>
      <c r="W24" s="163"/>
      <c r="X24" s="163" t="s">
        <v>100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4">
        <v>14</v>
      </c>
      <c r="B25" s="175" t="s">
        <v>138</v>
      </c>
      <c r="C25" s="193" t="s">
        <v>139</v>
      </c>
      <c r="D25" s="176" t="s">
        <v>140</v>
      </c>
      <c r="E25" s="177">
        <v>48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141</v>
      </c>
      <c r="S25" s="179" t="s">
        <v>99</v>
      </c>
      <c r="T25" s="180" t="s">
        <v>99</v>
      </c>
      <c r="U25" s="163">
        <v>1</v>
      </c>
      <c r="V25" s="163">
        <f>ROUND(E25*U25,2)</f>
        <v>48</v>
      </c>
      <c r="W25" s="163"/>
      <c r="X25" s="163" t="s">
        <v>142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56" t="s">
        <v>144</v>
      </c>
      <c r="D26" s="257"/>
      <c r="E26" s="257"/>
      <c r="F26" s="257"/>
      <c r="G26" s="257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53"/>
      <c r="Z26" s="153"/>
      <c r="AA26" s="153"/>
      <c r="AB26" s="153"/>
      <c r="AC26" s="153"/>
      <c r="AD26" s="153"/>
      <c r="AE26" s="153"/>
      <c r="AF26" s="153"/>
      <c r="AG26" s="153" t="s">
        <v>112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4">
        <v>15</v>
      </c>
      <c r="B27" s="175" t="s">
        <v>145</v>
      </c>
      <c r="C27" s="193" t="s">
        <v>146</v>
      </c>
      <c r="D27" s="176" t="s">
        <v>140</v>
      </c>
      <c r="E27" s="177">
        <v>16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 t="s">
        <v>141</v>
      </c>
      <c r="S27" s="179" t="s">
        <v>99</v>
      </c>
      <c r="T27" s="180" t="s">
        <v>99</v>
      </c>
      <c r="U27" s="163">
        <v>1</v>
      </c>
      <c r="V27" s="163">
        <f>ROUND(E27*U27,2)</f>
        <v>16</v>
      </c>
      <c r="W27" s="163"/>
      <c r="X27" s="163" t="s">
        <v>142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143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256" t="s">
        <v>147</v>
      </c>
      <c r="D28" s="257"/>
      <c r="E28" s="257"/>
      <c r="F28" s="257"/>
      <c r="G28" s="257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53"/>
      <c r="Z28" s="153"/>
      <c r="AA28" s="153"/>
      <c r="AB28" s="153"/>
      <c r="AC28" s="153"/>
      <c r="AD28" s="153"/>
      <c r="AE28" s="153"/>
      <c r="AF28" s="153"/>
      <c r="AG28" s="153" t="s">
        <v>112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>
        <v>16</v>
      </c>
      <c r="B29" s="161" t="s">
        <v>148</v>
      </c>
      <c r="C29" s="195" t="s">
        <v>149</v>
      </c>
      <c r="D29" s="162" t="s">
        <v>0</v>
      </c>
      <c r="E29" s="189"/>
      <c r="F29" s="164"/>
      <c r="G29" s="163">
        <f>ROUND(E29*F29,2)</f>
        <v>0</v>
      </c>
      <c r="H29" s="164"/>
      <c r="I29" s="163">
        <f>ROUND(E29*H29,2)</f>
        <v>0</v>
      </c>
      <c r="J29" s="164"/>
      <c r="K29" s="163">
        <f>ROUND(E29*J29,2)</f>
        <v>0</v>
      </c>
      <c r="L29" s="163">
        <v>21</v>
      </c>
      <c r="M29" s="163">
        <f>G29*(1+L29/100)</f>
        <v>0</v>
      </c>
      <c r="N29" s="163">
        <v>0</v>
      </c>
      <c r="O29" s="163">
        <f>ROUND(E29*N29,2)</f>
        <v>0</v>
      </c>
      <c r="P29" s="163">
        <v>0</v>
      </c>
      <c r="Q29" s="163">
        <f>ROUND(E29*P29,2)</f>
        <v>0</v>
      </c>
      <c r="R29" s="163" t="s">
        <v>150</v>
      </c>
      <c r="S29" s="163" t="s">
        <v>99</v>
      </c>
      <c r="T29" s="163" t="s">
        <v>99</v>
      </c>
      <c r="U29" s="163">
        <v>0</v>
      </c>
      <c r="V29" s="163">
        <f>ROUND(E29*U29,2)</f>
        <v>0</v>
      </c>
      <c r="W29" s="163"/>
      <c r="X29" s="163" t="s">
        <v>151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152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68" t="s">
        <v>93</v>
      </c>
      <c r="B30" s="169" t="s">
        <v>63</v>
      </c>
      <c r="C30" s="191" t="s">
        <v>64</v>
      </c>
      <c r="D30" s="170"/>
      <c r="E30" s="171"/>
      <c r="F30" s="172"/>
      <c r="G30" s="172">
        <f>SUMIF(AG31:AG55,"&lt;&gt;NOR",G31:G55)</f>
        <v>0</v>
      </c>
      <c r="H30" s="172"/>
      <c r="I30" s="172">
        <f>SUM(I31:I55)</f>
        <v>0</v>
      </c>
      <c r="J30" s="172"/>
      <c r="K30" s="172">
        <f>SUM(K31:K55)</f>
        <v>0</v>
      </c>
      <c r="L30" s="172"/>
      <c r="M30" s="172">
        <f>SUM(M31:M55)</f>
        <v>0</v>
      </c>
      <c r="N30" s="172"/>
      <c r="O30" s="172">
        <f>SUM(O31:O55)</f>
        <v>0.80999999999999994</v>
      </c>
      <c r="P30" s="172"/>
      <c r="Q30" s="172">
        <f>SUM(Q31:Q55)</f>
        <v>0</v>
      </c>
      <c r="R30" s="172"/>
      <c r="S30" s="172"/>
      <c r="T30" s="173"/>
      <c r="U30" s="167"/>
      <c r="V30" s="167">
        <f>SUM(V31:V55)</f>
        <v>303.45999999999998</v>
      </c>
      <c r="W30" s="167"/>
      <c r="X30" s="167"/>
      <c r="AG30" t="s">
        <v>94</v>
      </c>
    </row>
    <row r="31" spans="1:60" outlineLevel="1" x14ac:dyDescent="0.2">
      <c r="A31" s="181">
        <v>17</v>
      </c>
      <c r="B31" s="182" t="s">
        <v>95</v>
      </c>
      <c r="C31" s="192" t="s">
        <v>96</v>
      </c>
      <c r="D31" s="183" t="s">
        <v>97</v>
      </c>
      <c r="E31" s="184">
        <v>65</v>
      </c>
      <c r="F31" s="185"/>
      <c r="G31" s="186">
        <f>ROUND(E31*F31,2)</f>
        <v>0</v>
      </c>
      <c r="H31" s="185"/>
      <c r="I31" s="186">
        <f>ROUND(E31*H31,2)</f>
        <v>0</v>
      </c>
      <c r="J31" s="185"/>
      <c r="K31" s="186">
        <f>ROUND(E31*J31,2)</f>
        <v>0</v>
      </c>
      <c r="L31" s="186">
        <v>21</v>
      </c>
      <c r="M31" s="186">
        <f>G31*(1+L31/100)</f>
        <v>0</v>
      </c>
      <c r="N31" s="186">
        <v>6.3499999999999997E-3</v>
      </c>
      <c r="O31" s="186">
        <f>ROUND(E31*N31,2)</f>
        <v>0.41</v>
      </c>
      <c r="P31" s="186">
        <v>0</v>
      </c>
      <c r="Q31" s="186">
        <f>ROUND(E31*P31,2)</f>
        <v>0</v>
      </c>
      <c r="R31" s="186" t="s">
        <v>98</v>
      </c>
      <c r="S31" s="186" t="s">
        <v>99</v>
      </c>
      <c r="T31" s="187" t="s">
        <v>99</v>
      </c>
      <c r="U31" s="163">
        <v>0.26</v>
      </c>
      <c r="V31" s="163">
        <f>ROUND(E31*U31,2)</f>
        <v>16.899999999999999</v>
      </c>
      <c r="W31" s="163"/>
      <c r="X31" s="163" t="s">
        <v>100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81">
        <v>18</v>
      </c>
      <c r="B32" s="182" t="s">
        <v>102</v>
      </c>
      <c r="C32" s="192" t="s">
        <v>103</v>
      </c>
      <c r="D32" s="183" t="s">
        <v>104</v>
      </c>
      <c r="E32" s="184">
        <v>2</v>
      </c>
      <c r="F32" s="185"/>
      <c r="G32" s="186">
        <f>ROUND(E32*F32,2)</f>
        <v>0</v>
      </c>
      <c r="H32" s="185"/>
      <c r="I32" s="186">
        <f>ROUND(E32*H32,2)</f>
        <v>0</v>
      </c>
      <c r="J32" s="185"/>
      <c r="K32" s="186">
        <f>ROUND(E32*J32,2)</f>
        <v>0</v>
      </c>
      <c r="L32" s="186">
        <v>21</v>
      </c>
      <c r="M32" s="186">
        <f>G32*(1+L32/100)</f>
        <v>0</v>
      </c>
      <c r="N32" s="186">
        <v>1.8460000000000001E-2</v>
      </c>
      <c r="O32" s="186">
        <f>ROUND(E32*N32,2)</f>
        <v>0.04</v>
      </c>
      <c r="P32" s="186">
        <v>0</v>
      </c>
      <c r="Q32" s="186">
        <f>ROUND(E32*P32,2)</f>
        <v>0</v>
      </c>
      <c r="R32" s="186" t="s">
        <v>105</v>
      </c>
      <c r="S32" s="186" t="s">
        <v>99</v>
      </c>
      <c r="T32" s="187" t="s">
        <v>99</v>
      </c>
      <c r="U32" s="163">
        <v>1.82</v>
      </c>
      <c r="V32" s="163">
        <f>ROUND(E32*U32,2)</f>
        <v>3.64</v>
      </c>
      <c r="W32" s="163"/>
      <c r="X32" s="163" t="s">
        <v>100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101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81">
        <v>19</v>
      </c>
      <c r="B33" s="182" t="s">
        <v>113</v>
      </c>
      <c r="C33" s="192" t="s">
        <v>114</v>
      </c>
      <c r="D33" s="183" t="s">
        <v>115</v>
      </c>
      <c r="E33" s="184">
        <v>1</v>
      </c>
      <c r="F33" s="185"/>
      <c r="G33" s="186">
        <f>ROUND(E33*F33,2)</f>
        <v>0</v>
      </c>
      <c r="H33" s="185"/>
      <c r="I33" s="186">
        <f>ROUND(E33*H33,2)</f>
        <v>0</v>
      </c>
      <c r="J33" s="185"/>
      <c r="K33" s="186">
        <f>ROUND(E33*J33,2)</f>
        <v>0</v>
      </c>
      <c r="L33" s="186">
        <v>21</v>
      </c>
      <c r="M33" s="186">
        <f>G33*(1+L33/100)</f>
        <v>0</v>
      </c>
      <c r="N33" s="186">
        <v>0</v>
      </c>
      <c r="O33" s="186">
        <f>ROUND(E33*N33,2)</f>
        <v>0</v>
      </c>
      <c r="P33" s="186">
        <v>0</v>
      </c>
      <c r="Q33" s="186">
        <f>ROUND(E33*P33,2)</f>
        <v>0</v>
      </c>
      <c r="R33" s="186"/>
      <c r="S33" s="186" t="s">
        <v>109</v>
      </c>
      <c r="T33" s="187" t="s">
        <v>110</v>
      </c>
      <c r="U33" s="163">
        <v>0</v>
      </c>
      <c r="V33" s="163">
        <f>ROUND(E33*U33,2)</f>
        <v>0</v>
      </c>
      <c r="W33" s="163"/>
      <c r="X33" s="163" t="s">
        <v>100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101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33.75" outlineLevel="1" x14ac:dyDescent="0.2">
      <c r="A34" s="174">
        <v>20</v>
      </c>
      <c r="B34" s="175" t="s">
        <v>153</v>
      </c>
      <c r="C34" s="193" t="s">
        <v>107</v>
      </c>
      <c r="D34" s="176" t="s">
        <v>108</v>
      </c>
      <c r="E34" s="177">
        <v>1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109</v>
      </c>
      <c r="T34" s="180" t="s">
        <v>110</v>
      </c>
      <c r="U34" s="163">
        <v>0</v>
      </c>
      <c r="V34" s="163">
        <f>ROUND(E34*U34,2)</f>
        <v>0</v>
      </c>
      <c r="W34" s="163"/>
      <c r="X34" s="163" t="s">
        <v>100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60"/>
      <c r="B35" s="161"/>
      <c r="C35" s="256" t="s">
        <v>154</v>
      </c>
      <c r="D35" s="257"/>
      <c r="E35" s="257"/>
      <c r="F35" s="257"/>
      <c r="G35" s="257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112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88" t="str">
        <f>C35</f>
        <v>skupiny A1 (R410A), rozměry jednotky VxŠxD=1.428x1.080x480, hmotnost max. 200kg, pro připojení min. 30 vnitřních jednotek, včetně provozních náplní (náplň chladiva =7,5kg). (např. Fujitsu, typ VRF Airstage J-IIIL model AJY108LELAH nebo rovnocenná)</v>
      </c>
      <c r="BB35" s="153"/>
      <c r="BC35" s="153"/>
      <c r="BD35" s="153"/>
      <c r="BE35" s="153"/>
      <c r="BF35" s="153"/>
      <c r="BG35" s="153"/>
      <c r="BH35" s="153"/>
    </row>
    <row r="36" spans="1:60" ht="33.75" outlineLevel="1" x14ac:dyDescent="0.2">
      <c r="A36" s="174">
        <v>21</v>
      </c>
      <c r="B36" s="175" t="s">
        <v>155</v>
      </c>
      <c r="C36" s="193" t="s">
        <v>156</v>
      </c>
      <c r="D36" s="176" t="s">
        <v>108</v>
      </c>
      <c r="E36" s="177">
        <v>12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6.8000000000000005E-4</v>
      </c>
      <c r="O36" s="179">
        <f>ROUND(E36*N36,2)</f>
        <v>0.01</v>
      </c>
      <c r="P36" s="179">
        <v>0</v>
      </c>
      <c r="Q36" s="179">
        <f>ROUND(E36*P36,2)</f>
        <v>0</v>
      </c>
      <c r="R36" s="179"/>
      <c r="S36" s="179" t="s">
        <v>109</v>
      </c>
      <c r="T36" s="180" t="s">
        <v>99</v>
      </c>
      <c r="U36" s="163">
        <v>0.89</v>
      </c>
      <c r="V36" s="163">
        <f>ROUND(E36*U36,2)</f>
        <v>10.68</v>
      </c>
      <c r="W36" s="163"/>
      <c r="X36" s="163" t="s">
        <v>100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256" t="s">
        <v>157</v>
      </c>
      <c r="D37" s="257"/>
      <c r="E37" s="257"/>
      <c r="F37" s="257"/>
      <c r="G37" s="257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112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88" t="str">
        <f>C37</f>
        <v>zpěňující tmel, zhotovit oprávněnou osobou, včetně zapravení prostupu a označení identifikačním štítkem.</v>
      </c>
      <c r="BB37" s="153"/>
      <c r="BC37" s="153"/>
      <c r="BD37" s="153"/>
      <c r="BE37" s="153"/>
      <c r="BF37" s="153"/>
      <c r="BG37" s="153"/>
      <c r="BH37" s="153"/>
    </row>
    <row r="38" spans="1:60" ht="33.75" outlineLevel="1" x14ac:dyDescent="0.2">
      <c r="A38" s="181">
        <v>22</v>
      </c>
      <c r="B38" s="182" t="s">
        <v>158</v>
      </c>
      <c r="C38" s="192" t="s">
        <v>159</v>
      </c>
      <c r="D38" s="183" t="s">
        <v>108</v>
      </c>
      <c r="E38" s="184">
        <v>28</v>
      </c>
      <c r="F38" s="185"/>
      <c r="G38" s="186">
        <f t="shared" ref="G38:G49" si="7">ROUND(E38*F38,2)</f>
        <v>0</v>
      </c>
      <c r="H38" s="185"/>
      <c r="I38" s="186">
        <f t="shared" ref="I38:I49" si="8">ROUND(E38*H38,2)</f>
        <v>0</v>
      </c>
      <c r="J38" s="185"/>
      <c r="K38" s="186">
        <f t="shared" ref="K38:K49" si="9">ROUND(E38*J38,2)</f>
        <v>0</v>
      </c>
      <c r="L38" s="186">
        <v>21</v>
      </c>
      <c r="M38" s="186">
        <f t="shared" ref="M38:M49" si="10">G38*(1+L38/100)</f>
        <v>0</v>
      </c>
      <c r="N38" s="186">
        <v>0</v>
      </c>
      <c r="O38" s="186">
        <f t="shared" ref="O38:O49" si="11">ROUND(E38*N38,2)</f>
        <v>0</v>
      </c>
      <c r="P38" s="186">
        <v>0</v>
      </c>
      <c r="Q38" s="186">
        <f t="shared" ref="Q38:Q49" si="12">ROUND(E38*P38,2)</f>
        <v>0</v>
      </c>
      <c r="R38" s="186"/>
      <c r="S38" s="186" t="s">
        <v>109</v>
      </c>
      <c r="T38" s="187" t="s">
        <v>110</v>
      </c>
      <c r="U38" s="163">
        <v>0</v>
      </c>
      <c r="V38" s="163">
        <f t="shared" ref="V38:V49" si="13">ROUND(E38*U38,2)</f>
        <v>0</v>
      </c>
      <c r="W38" s="163"/>
      <c r="X38" s="163" t="s">
        <v>100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33.75" outlineLevel="1" x14ac:dyDescent="0.2">
      <c r="A39" s="181">
        <v>23</v>
      </c>
      <c r="B39" s="182" t="s">
        <v>160</v>
      </c>
      <c r="C39" s="192" t="s">
        <v>161</v>
      </c>
      <c r="D39" s="183" t="s">
        <v>108</v>
      </c>
      <c r="E39" s="184">
        <v>28</v>
      </c>
      <c r="F39" s="185"/>
      <c r="G39" s="186">
        <f t="shared" si="7"/>
        <v>0</v>
      </c>
      <c r="H39" s="185"/>
      <c r="I39" s="186">
        <f t="shared" si="8"/>
        <v>0</v>
      </c>
      <c r="J39" s="185"/>
      <c r="K39" s="186">
        <f t="shared" si="9"/>
        <v>0</v>
      </c>
      <c r="L39" s="186">
        <v>21</v>
      </c>
      <c r="M39" s="186">
        <f t="shared" si="10"/>
        <v>0</v>
      </c>
      <c r="N39" s="186">
        <v>0</v>
      </c>
      <c r="O39" s="186">
        <f t="shared" si="11"/>
        <v>0</v>
      </c>
      <c r="P39" s="186">
        <v>0</v>
      </c>
      <c r="Q39" s="186">
        <f t="shared" si="12"/>
        <v>0</v>
      </c>
      <c r="R39" s="186"/>
      <c r="S39" s="186" t="s">
        <v>109</v>
      </c>
      <c r="T39" s="187" t="s">
        <v>110</v>
      </c>
      <c r="U39" s="163">
        <v>0</v>
      </c>
      <c r="V39" s="163">
        <f t="shared" si="13"/>
        <v>0</v>
      </c>
      <c r="W39" s="163"/>
      <c r="X39" s="163" t="s">
        <v>100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81">
        <v>24</v>
      </c>
      <c r="B40" s="182" t="s">
        <v>162</v>
      </c>
      <c r="C40" s="192" t="s">
        <v>163</v>
      </c>
      <c r="D40" s="183" t="s">
        <v>108</v>
      </c>
      <c r="E40" s="184">
        <v>26</v>
      </c>
      <c r="F40" s="185"/>
      <c r="G40" s="186">
        <f t="shared" si="7"/>
        <v>0</v>
      </c>
      <c r="H40" s="185"/>
      <c r="I40" s="186">
        <f t="shared" si="8"/>
        <v>0</v>
      </c>
      <c r="J40" s="185"/>
      <c r="K40" s="186">
        <f t="shared" si="9"/>
        <v>0</v>
      </c>
      <c r="L40" s="186">
        <v>21</v>
      </c>
      <c r="M40" s="186">
        <f t="shared" si="10"/>
        <v>0</v>
      </c>
      <c r="N40" s="186">
        <v>0</v>
      </c>
      <c r="O40" s="186">
        <f t="shared" si="11"/>
        <v>0</v>
      </c>
      <c r="P40" s="186">
        <v>0</v>
      </c>
      <c r="Q40" s="186">
        <f t="shared" si="12"/>
        <v>0</v>
      </c>
      <c r="R40" s="186"/>
      <c r="S40" s="186" t="s">
        <v>109</v>
      </c>
      <c r="T40" s="187" t="s">
        <v>110</v>
      </c>
      <c r="U40" s="163">
        <v>0</v>
      </c>
      <c r="V40" s="163">
        <f t="shared" si="13"/>
        <v>0</v>
      </c>
      <c r="W40" s="163"/>
      <c r="X40" s="163" t="s">
        <v>100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81">
        <v>25</v>
      </c>
      <c r="B41" s="182" t="s">
        <v>164</v>
      </c>
      <c r="C41" s="192" t="s">
        <v>165</v>
      </c>
      <c r="D41" s="183" t="s">
        <v>108</v>
      </c>
      <c r="E41" s="184">
        <v>1</v>
      </c>
      <c r="F41" s="185"/>
      <c r="G41" s="186">
        <f t="shared" si="7"/>
        <v>0</v>
      </c>
      <c r="H41" s="185"/>
      <c r="I41" s="186">
        <f t="shared" si="8"/>
        <v>0</v>
      </c>
      <c r="J41" s="185"/>
      <c r="K41" s="186">
        <f t="shared" si="9"/>
        <v>0</v>
      </c>
      <c r="L41" s="186">
        <v>21</v>
      </c>
      <c r="M41" s="186">
        <f t="shared" si="10"/>
        <v>0</v>
      </c>
      <c r="N41" s="186">
        <v>0</v>
      </c>
      <c r="O41" s="186">
        <f t="shared" si="11"/>
        <v>0</v>
      </c>
      <c r="P41" s="186">
        <v>0</v>
      </c>
      <c r="Q41" s="186">
        <f t="shared" si="12"/>
        <v>0</v>
      </c>
      <c r="R41" s="186"/>
      <c r="S41" s="186" t="s">
        <v>109</v>
      </c>
      <c r="T41" s="187" t="s">
        <v>110</v>
      </c>
      <c r="U41" s="163">
        <v>0</v>
      </c>
      <c r="V41" s="163">
        <f t="shared" si="13"/>
        <v>0</v>
      </c>
      <c r="W41" s="163"/>
      <c r="X41" s="163" t="s">
        <v>100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81">
        <v>26</v>
      </c>
      <c r="B42" s="182" t="s">
        <v>166</v>
      </c>
      <c r="C42" s="192" t="s">
        <v>124</v>
      </c>
      <c r="D42" s="183" t="s">
        <v>108</v>
      </c>
      <c r="E42" s="184">
        <v>1</v>
      </c>
      <c r="F42" s="185"/>
      <c r="G42" s="186">
        <f t="shared" si="7"/>
        <v>0</v>
      </c>
      <c r="H42" s="185"/>
      <c r="I42" s="186">
        <f t="shared" si="8"/>
        <v>0</v>
      </c>
      <c r="J42" s="185"/>
      <c r="K42" s="186">
        <f t="shared" si="9"/>
        <v>0</v>
      </c>
      <c r="L42" s="186">
        <v>21</v>
      </c>
      <c r="M42" s="186">
        <f t="shared" si="10"/>
        <v>0</v>
      </c>
      <c r="N42" s="186">
        <v>0</v>
      </c>
      <c r="O42" s="186">
        <f t="shared" si="11"/>
        <v>0</v>
      </c>
      <c r="P42" s="186">
        <v>0</v>
      </c>
      <c r="Q42" s="186">
        <f t="shared" si="12"/>
        <v>0</v>
      </c>
      <c r="R42" s="186"/>
      <c r="S42" s="186" t="s">
        <v>109</v>
      </c>
      <c r="T42" s="187" t="s">
        <v>110</v>
      </c>
      <c r="U42" s="163">
        <v>0</v>
      </c>
      <c r="V42" s="163">
        <f t="shared" si="13"/>
        <v>0</v>
      </c>
      <c r="W42" s="163"/>
      <c r="X42" s="163" t="s">
        <v>100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81">
        <v>27</v>
      </c>
      <c r="B43" s="182" t="s">
        <v>167</v>
      </c>
      <c r="C43" s="192" t="s">
        <v>168</v>
      </c>
      <c r="D43" s="183" t="s">
        <v>104</v>
      </c>
      <c r="E43" s="184">
        <v>36</v>
      </c>
      <c r="F43" s="185"/>
      <c r="G43" s="186">
        <f t="shared" si="7"/>
        <v>0</v>
      </c>
      <c r="H43" s="185"/>
      <c r="I43" s="186">
        <f t="shared" si="8"/>
        <v>0</v>
      </c>
      <c r="J43" s="185"/>
      <c r="K43" s="186">
        <f t="shared" si="9"/>
        <v>0</v>
      </c>
      <c r="L43" s="186">
        <v>21</v>
      </c>
      <c r="M43" s="186">
        <f t="shared" si="10"/>
        <v>0</v>
      </c>
      <c r="N43" s="186">
        <v>5.9000000000000003E-4</v>
      </c>
      <c r="O43" s="186">
        <f t="shared" si="11"/>
        <v>0.02</v>
      </c>
      <c r="P43" s="186">
        <v>0</v>
      </c>
      <c r="Q43" s="186">
        <f t="shared" si="12"/>
        <v>0</v>
      </c>
      <c r="R43" s="186"/>
      <c r="S43" s="186" t="s">
        <v>109</v>
      </c>
      <c r="T43" s="187" t="s">
        <v>110</v>
      </c>
      <c r="U43" s="163">
        <v>0.2848</v>
      </c>
      <c r="V43" s="163">
        <f t="shared" si="13"/>
        <v>10.25</v>
      </c>
      <c r="W43" s="163"/>
      <c r="X43" s="163" t="s">
        <v>100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81">
        <v>28</v>
      </c>
      <c r="B44" s="182" t="s">
        <v>169</v>
      </c>
      <c r="C44" s="192" t="s">
        <v>170</v>
      </c>
      <c r="D44" s="183" t="s">
        <v>104</v>
      </c>
      <c r="E44" s="184">
        <v>150</v>
      </c>
      <c r="F44" s="185"/>
      <c r="G44" s="186">
        <f t="shared" si="7"/>
        <v>0</v>
      </c>
      <c r="H44" s="185"/>
      <c r="I44" s="186">
        <f t="shared" si="8"/>
        <v>0</v>
      </c>
      <c r="J44" s="185"/>
      <c r="K44" s="186">
        <f t="shared" si="9"/>
        <v>0</v>
      </c>
      <c r="L44" s="186">
        <v>21</v>
      </c>
      <c r="M44" s="186">
        <f t="shared" si="10"/>
        <v>0</v>
      </c>
      <c r="N44" s="186">
        <v>7.6000000000000004E-4</v>
      </c>
      <c r="O44" s="186">
        <f t="shared" si="11"/>
        <v>0.11</v>
      </c>
      <c r="P44" s="186">
        <v>0</v>
      </c>
      <c r="Q44" s="186">
        <f t="shared" si="12"/>
        <v>0</v>
      </c>
      <c r="R44" s="186"/>
      <c r="S44" s="186" t="s">
        <v>109</v>
      </c>
      <c r="T44" s="187" t="s">
        <v>110</v>
      </c>
      <c r="U44" s="163">
        <v>0.29737999999999998</v>
      </c>
      <c r="V44" s="163">
        <f t="shared" si="13"/>
        <v>44.61</v>
      </c>
      <c r="W44" s="163"/>
      <c r="X44" s="163" t="s">
        <v>100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81">
        <v>29</v>
      </c>
      <c r="B45" s="182" t="s">
        <v>171</v>
      </c>
      <c r="C45" s="192" t="s">
        <v>172</v>
      </c>
      <c r="D45" s="183" t="s">
        <v>104</v>
      </c>
      <c r="E45" s="184">
        <v>6</v>
      </c>
      <c r="F45" s="185"/>
      <c r="G45" s="186">
        <f t="shared" si="7"/>
        <v>0</v>
      </c>
      <c r="H45" s="185"/>
      <c r="I45" s="186">
        <f t="shared" si="8"/>
        <v>0</v>
      </c>
      <c r="J45" s="185"/>
      <c r="K45" s="186">
        <f t="shared" si="9"/>
        <v>0</v>
      </c>
      <c r="L45" s="186">
        <v>21</v>
      </c>
      <c r="M45" s="186">
        <f t="shared" si="10"/>
        <v>0</v>
      </c>
      <c r="N45" s="186">
        <v>7.6000000000000004E-4</v>
      </c>
      <c r="O45" s="186">
        <f t="shared" si="11"/>
        <v>0</v>
      </c>
      <c r="P45" s="186">
        <v>0</v>
      </c>
      <c r="Q45" s="186">
        <f t="shared" si="12"/>
        <v>0</v>
      </c>
      <c r="R45" s="186"/>
      <c r="S45" s="186" t="s">
        <v>109</v>
      </c>
      <c r="T45" s="187" t="s">
        <v>110</v>
      </c>
      <c r="U45" s="163">
        <v>0.29737999999999998</v>
      </c>
      <c r="V45" s="163">
        <f t="shared" si="13"/>
        <v>1.78</v>
      </c>
      <c r="W45" s="163"/>
      <c r="X45" s="163" t="s">
        <v>100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101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81">
        <v>30</v>
      </c>
      <c r="B46" s="182" t="s">
        <v>173</v>
      </c>
      <c r="C46" s="192" t="s">
        <v>174</v>
      </c>
      <c r="D46" s="183" t="s">
        <v>104</v>
      </c>
      <c r="E46" s="184">
        <v>114</v>
      </c>
      <c r="F46" s="185"/>
      <c r="G46" s="186">
        <f t="shared" si="7"/>
        <v>0</v>
      </c>
      <c r="H46" s="185"/>
      <c r="I46" s="186">
        <f t="shared" si="8"/>
        <v>0</v>
      </c>
      <c r="J46" s="185"/>
      <c r="K46" s="186">
        <f t="shared" si="9"/>
        <v>0</v>
      </c>
      <c r="L46" s="186">
        <v>21</v>
      </c>
      <c r="M46" s="186">
        <f t="shared" si="10"/>
        <v>0</v>
      </c>
      <c r="N46" s="186">
        <v>5.9000000000000003E-4</v>
      </c>
      <c r="O46" s="186">
        <f t="shared" si="11"/>
        <v>7.0000000000000007E-2</v>
      </c>
      <c r="P46" s="186">
        <v>0</v>
      </c>
      <c r="Q46" s="186">
        <f t="shared" si="12"/>
        <v>0</v>
      </c>
      <c r="R46" s="186"/>
      <c r="S46" s="186" t="s">
        <v>109</v>
      </c>
      <c r="T46" s="187" t="s">
        <v>110</v>
      </c>
      <c r="U46" s="163">
        <v>0.2848</v>
      </c>
      <c r="V46" s="163">
        <f t="shared" si="13"/>
        <v>32.47</v>
      </c>
      <c r="W46" s="163"/>
      <c r="X46" s="163" t="s">
        <v>100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81">
        <v>31</v>
      </c>
      <c r="B47" s="182" t="s">
        <v>175</v>
      </c>
      <c r="C47" s="192" t="s">
        <v>176</v>
      </c>
      <c r="D47" s="183" t="s">
        <v>104</v>
      </c>
      <c r="E47" s="184">
        <v>12</v>
      </c>
      <c r="F47" s="185"/>
      <c r="G47" s="186">
        <f t="shared" si="7"/>
        <v>0</v>
      </c>
      <c r="H47" s="185"/>
      <c r="I47" s="186">
        <f t="shared" si="8"/>
        <v>0</v>
      </c>
      <c r="J47" s="185"/>
      <c r="K47" s="186">
        <f t="shared" si="9"/>
        <v>0</v>
      </c>
      <c r="L47" s="186">
        <v>21</v>
      </c>
      <c r="M47" s="186">
        <f t="shared" si="10"/>
        <v>0</v>
      </c>
      <c r="N47" s="186">
        <v>5.9000000000000003E-4</v>
      </c>
      <c r="O47" s="186">
        <f t="shared" si="11"/>
        <v>0.01</v>
      </c>
      <c r="P47" s="186">
        <v>0</v>
      </c>
      <c r="Q47" s="186">
        <f t="shared" si="12"/>
        <v>0</v>
      </c>
      <c r="R47" s="186"/>
      <c r="S47" s="186" t="s">
        <v>109</v>
      </c>
      <c r="T47" s="187" t="s">
        <v>110</v>
      </c>
      <c r="U47" s="163">
        <v>0.2848</v>
      </c>
      <c r="V47" s="163">
        <f t="shared" si="13"/>
        <v>3.42</v>
      </c>
      <c r="W47" s="163"/>
      <c r="X47" s="163" t="s">
        <v>100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81">
        <v>32</v>
      </c>
      <c r="B48" s="182" t="s">
        <v>177</v>
      </c>
      <c r="C48" s="192" t="s">
        <v>128</v>
      </c>
      <c r="D48" s="183" t="s">
        <v>104</v>
      </c>
      <c r="E48" s="184">
        <v>6</v>
      </c>
      <c r="F48" s="185"/>
      <c r="G48" s="186">
        <f t="shared" si="7"/>
        <v>0</v>
      </c>
      <c r="H48" s="185"/>
      <c r="I48" s="186">
        <f t="shared" si="8"/>
        <v>0</v>
      </c>
      <c r="J48" s="185"/>
      <c r="K48" s="186">
        <f t="shared" si="9"/>
        <v>0</v>
      </c>
      <c r="L48" s="186">
        <v>21</v>
      </c>
      <c r="M48" s="186">
        <f t="shared" si="10"/>
        <v>0</v>
      </c>
      <c r="N48" s="186">
        <v>5.9000000000000003E-4</v>
      </c>
      <c r="O48" s="186">
        <f t="shared" si="11"/>
        <v>0</v>
      </c>
      <c r="P48" s="186">
        <v>0</v>
      </c>
      <c r="Q48" s="186">
        <f t="shared" si="12"/>
        <v>0</v>
      </c>
      <c r="R48" s="186"/>
      <c r="S48" s="186" t="s">
        <v>109</v>
      </c>
      <c r="T48" s="187" t="s">
        <v>110</v>
      </c>
      <c r="U48" s="163">
        <v>0.2848</v>
      </c>
      <c r="V48" s="163">
        <f t="shared" si="13"/>
        <v>1.71</v>
      </c>
      <c r="W48" s="163"/>
      <c r="X48" s="163" t="s">
        <v>100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101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74">
        <v>33</v>
      </c>
      <c r="B49" s="175" t="s">
        <v>178</v>
      </c>
      <c r="C49" s="193" t="s">
        <v>130</v>
      </c>
      <c r="D49" s="176" t="s">
        <v>104</v>
      </c>
      <c r="E49" s="177">
        <v>300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9">
        <v>4.6999999999999999E-4</v>
      </c>
      <c r="O49" s="179">
        <f t="shared" si="11"/>
        <v>0.14000000000000001</v>
      </c>
      <c r="P49" s="179">
        <v>0</v>
      </c>
      <c r="Q49" s="179">
        <f t="shared" si="12"/>
        <v>0</v>
      </c>
      <c r="R49" s="179"/>
      <c r="S49" s="179" t="s">
        <v>109</v>
      </c>
      <c r="T49" s="180" t="s">
        <v>99</v>
      </c>
      <c r="U49" s="163">
        <v>0.3</v>
      </c>
      <c r="V49" s="163">
        <f t="shared" si="13"/>
        <v>90</v>
      </c>
      <c r="W49" s="163"/>
      <c r="X49" s="163" t="s">
        <v>100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101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4" t="s">
        <v>179</v>
      </c>
      <c r="D50" s="165"/>
      <c r="E50" s="166">
        <v>300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132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81">
        <v>34</v>
      </c>
      <c r="B51" s="182" t="s">
        <v>180</v>
      </c>
      <c r="C51" s="192" t="s">
        <v>181</v>
      </c>
      <c r="D51" s="183" t="s">
        <v>135</v>
      </c>
      <c r="E51" s="184">
        <v>7</v>
      </c>
      <c r="F51" s="185"/>
      <c r="G51" s="186">
        <f>ROUND(E51*F51,2)</f>
        <v>0</v>
      </c>
      <c r="H51" s="185"/>
      <c r="I51" s="186">
        <f>ROUND(E51*H51,2)</f>
        <v>0</v>
      </c>
      <c r="J51" s="185"/>
      <c r="K51" s="186">
        <f>ROUND(E51*J51,2)</f>
        <v>0</v>
      </c>
      <c r="L51" s="186">
        <v>21</v>
      </c>
      <c r="M51" s="186">
        <f>G51*(1+L51/100)</f>
        <v>0</v>
      </c>
      <c r="N51" s="186">
        <v>0</v>
      </c>
      <c r="O51" s="186">
        <f>ROUND(E51*N51,2)</f>
        <v>0</v>
      </c>
      <c r="P51" s="186">
        <v>0</v>
      </c>
      <c r="Q51" s="186">
        <f>ROUND(E51*P51,2)</f>
        <v>0</v>
      </c>
      <c r="R51" s="186"/>
      <c r="S51" s="186" t="s">
        <v>109</v>
      </c>
      <c r="T51" s="187" t="s">
        <v>110</v>
      </c>
      <c r="U51" s="163">
        <v>0</v>
      </c>
      <c r="V51" s="163">
        <f>ROUND(E51*U51,2)</f>
        <v>0</v>
      </c>
      <c r="W51" s="163"/>
      <c r="X51" s="163" t="s">
        <v>100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81">
        <v>35</v>
      </c>
      <c r="B52" s="182" t="s">
        <v>182</v>
      </c>
      <c r="C52" s="192" t="s">
        <v>137</v>
      </c>
      <c r="D52" s="183" t="s">
        <v>115</v>
      </c>
      <c r="E52" s="184">
        <v>1</v>
      </c>
      <c r="F52" s="185"/>
      <c r="G52" s="186">
        <f>ROUND(E52*F52,2)</f>
        <v>0</v>
      </c>
      <c r="H52" s="185"/>
      <c r="I52" s="186">
        <f>ROUND(E52*H52,2)</f>
        <v>0</v>
      </c>
      <c r="J52" s="185"/>
      <c r="K52" s="186">
        <f>ROUND(E52*J52,2)</f>
        <v>0</v>
      </c>
      <c r="L52" s="186">
        <v>21</v>
      </c>
      <c r="M52" s="186">
        <f>G52*(1+L52/100)</f>
        <v>0</v>
      </c>
      <c r="N52" s="186">
        <v>0</v>
      </c>
      <c r="O52" s="186">
        <f>ROUND(E52*N52,2)</f>
        <v>0</v>
      </c>
      <c r="P52" s="186">
        <v>0</v>
      </c>
      <c r="Q52" s="186">
        <f>ROUND(E52*P52,2)</f>
        <v>0</v>
      </c>
      <c r="R52" s="186"/>
      <c r="S52" s="186" t="s">
        <v>109</v>
      </c>
      <c r="T52" s="187" t="s">
        <v>110</v>
      </c>
      <c r="U52" s="163">
        <v>0</v>
      </c>
      <c r="V52" s="163">
        <f>ROUND(E52*U52,2)</f>
        <v>0</v>
      </c>
      <c r="W52" s="163"/>
      <c r="X52" s="163" t="s">
        <v>100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81">
        <v>36</v>
      </c>
      <c r="B53" s="182" t="s">
        <v>138</v>
      </c>
      <c r="C53" s="192" t="s">
        <v>139</v>
      </c>
      <c r="D53" s="183" t="s">
        <v>140</v>
      </c>
      <c r="E53" s="184">
        <v>72</v>
      </c>
      <c r="F53" s="185"/>
      <c r="G53" s="186">
        <f>ROUND(E53*F53,2)</f>
        <v>0</v>
      </c>
      <c r="H53" s="185"/>
      <c r="I53" s="186">
        <f>ROUND(E53*H53,2)</f>
        <v>0</v>
      </c>
      <c r="J53" s="185"/>
      <c r="K53" s="186">
        <f>ROUND(E53*J53,2)</f>
        <v>0</v>
      </c>
      <c r="L53" s="186">
        <v>21</v>
      </c>
      <c r="M53" s="186">
        <f>G53*(1+L53/100)</f>
        <v>0</v>
      </c>
      <c r="N53" s="186">
        <v>0</v>
      </c>
      <c r="O53" s="186">
        <f>ROUND(E53*N53,2)</f>
        <v>0</v>
      </c>
      <c r="P53" s="186">
        <v>0</v>
      </c>
      <c r="Q53" s="186">
        <f>ROUND(E53*P53,2)</f>
        <v>0</v>
      </c>
      <c r="R53" s="186" t="s">
        <v>141</v>
      </c>
      <c r="S53" s="186" t="s">
        <v>99</v>
      </c>
      <c r="T53" s="187" t="s">
        <v>99</v>
      </c>
      <c r="U53" s="163">
        <v>1</v>
      </c>
      <c r="V53" s="163">
        <f>ROUND(E53*U53,2)</f>
        <v>72</v>
      </c>
      <c r="W53" s="163"/>
      <c r="X53" s="163" t="s">
        <v>142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143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4">
        <v>37</v>
      </c>
      <c r="B54" s="175" t="s">
        <v>145</v>
      </c>
      <c r="C54" s="193" t="s">
        <v>146</v>
      </c>
      <c r="D54" s="176" t="s">
        <v>140</v>
      </c>
      <c r="E54" s="177">
        <v>16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9">
        <v>0</v>
      </c>
      <c r="O54" s="179">
        <f>ROUND(E54*N54,2)</f>
        <v>0</v>
      </c>
      <c r="P54" s="179">
        <v>0</v>
      </c>
      <c r="Q54" s="179">
        <f>ROUND(E54*P54,2)</f>
        <v>0</v>
      </c>
      <c r="R54" s="179" t="s">
        <v>141</v>
      </c>
      <c r="S54" s="179" t="s">
        <v>99</v>
      </c>
      <c r="T54" s="180" t="s">
        <v>99</v>
      </c>
      <c r="U54" s="163">
        <v>1</v>
      </c>
      <c r="V54" s="163">
        <f>ROUND(E54*U54,2)</f>
        <v>16</v>
      </c>
      <c r="W54" s="163"/>
      <c r="X54" s="163" t="s">
        <v>142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143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56" t="s">
        <v>147</v>
      </c>
      <c r="D55" s="257"/>
      <c r="E55" s="257"/>
      <c r="F55" s="257"/>
      <c r="G55" s="257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53"/>
      <c r="Z55" s="153"/>
      <c r="AA55" s="153"/>
      <c r="AB55" s="153"/>
      <c r="AC55" s="153"/>
      <c r="AD55" s="153"/>
      <c r="AE55" s="153"/>
      <c r="AF55" s="153"/>
      <c r="AG55" s="153" t="s">
        <v>112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3"/>
      <c r="B56" s="4"/>
      <c r="C56" s="196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80</v>
      </c>
    </row>
    <row r="57" spans="1:60" x14ac:dyDescent="0.2">
      <c r="A57" s="156"/>
      <c r="B57" s="157" t="s">
        <v>29</v>
      </c>
      <c r="C57" s="197"/>
      <c r="D57" s="158"/>
      <c r="E57" s="159"/>
      <c r="F57" s="159"/>
      <c r="G57" s="190">
        <f>G8+G30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183</v>
      </c>
    </row>
    <row r="58" spans="1:60" x14ac:dyDescent="0.2">
      <c r="C58" s="198"/>
      <c r="D58" s="10"/>
      <c r="AG58" t="s">
        <v>184</v>
      </c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XndprLbGpDshASwylmsCyjmwGCBODANAs1FGZixblOslrxYB0yeM9o5oZY2si8e+DZOUgzslQU2/zrCRe3Mrg==" saltValue="wn1lrO0CXrsMyw62BGfyzQ==" spinCount="100000" sheet="1"/>
  <mergeCells count="11">
    <mergeCell ref="C15:G15"/>
    <mergeCell ref="A1:G1"/>
    <mergeCell ref="C2:G2"/>
    <mergeCell ref="C3:G3"/>
    <mergeCell ref="C4:G4"/>
    <mergeCell ref="C12:G12"/>
    <mergeCell ref="C26:G26"/>
    <mergeCell ref="C28:G28"/>
    <mergeCell ref="C35:G35"/>
    <mergeCell ref="C37:G37"/>
    <mergeCell ref="C55:G55"/>
  </mergeCells>
  <pageMargins left="0.39370078740157483" right="0.19685039370078741" top="0.59055118110236227" bottom="0.39370078740157483" header="0" footer="0.19685039370078741"/>
  <pageSetup paperSize="9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120 120.52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120 120.52 Pol'!Názvy_tisku</vt:lpstr>
      <vt:lpstr>oadresa</vt:lpstr>
      <vt:lpstr>Stavba!Objednatel</vt:lpstr>
      <vt:lpstr>Stavba!Objekt</vt:lpstr>
      <vt:lpstr>'SO 120 120.52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Tomáš Bubeník</cp:lastModifiedBy>
  <cp:lastPrinted>2021-01-15T07:56:24Z</cp:lastPrinted>
  <dcterms:created xsi:type="dcterms:W3CDTF">2009-04-08T07:15:50Z</dcterms:created>
  <dcterms:modified xsi:type="dcterms:W3CDTF">2021-01-15T07:56:36Z</dcterms:modified>
</cp:coreProperties>
</file>