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210\210.51_UT\"/>
    </mc:Choice>
  </mc:AlternateContent>
  <xr:revisionPtr revIDLastSave="0" documentId="13_ncr:1_{77C8AB89-9C0C-4FFE-9A75-00E4EBD16004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210 210.5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210 210.51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210 210.51 Pol'!$A$1:$X$88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87" i="12"/>
  <c r="BA85" i="12"/>
  <c r="BA51" i="12"/>
  <c r="BA50" i="12"/>
  <c r="BA48" i="12"/>
  <c r="BA47" i="12"/>
  <c r="BA45" i="12"/>
  <c r="BA4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O8" i="12" s="1"/>
  <c r="Q13" i="12"/>
  <c r="V13" i="12"/>
  <c r="G16" i="12"/>
  <c r="I16" i="12"/>
  <c r="I15" i="12" s="1"/>
  <c r="K16" i="12"/>
  <c r="K15" i="12" s="1"/>
  <c r="M16" i="12"/>
  <c r="O16" i="12"/>
  <c r="Q16" i="12"/>
  <c r="Q15" i="12" s="1"/>
  <c r="V16" i="12"/>
  <c r="V15" i="12" s="1"/>
  <c r="G19" i="12"/>
  <c r="I19" i="12"/>
  <c r="K19" i="12"/>
  <c r="M19" i="12"/>
  <c r="O19" i="12"/>
  <c r="Q19" i="12"/>
  <c r="V19" i="12"/>
  <c r="G20" i="12"/>
  <c r="G15" i="12" s="1"/>
  <c r="I20" i="12"/>
  <c r="K20" i="12"/>
  <c r="M20" i="12"/>
  <c r="O20" i="12"/>
  <c r="O15" i="12" s="1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27" i="12"/>
  <c r="M27" i="12" s="1"/>
  <c r="M26" i="12" s="1"/>
  <c r="I27" i="12"/>
  <c r="I26" i="12" s="1"/>
  <c r="K27" i="12"/>
  <c r="K26" i="12" s="1"/>
  <c r="O27" i="12"/>
  <c r="O26" i="12" s="1"/>
  <c r="Q27" i="12"/>
  <c r="Q26" i="12" s="1"/>
  <c r="V27" i="12"/>
  <c r="V26" i="12" s="1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I36" i="12" s="1"/>
  <c r="K37" i="12"/>
  <c r="K36" i="12" s="1"/>
  <c r="O37" i="12"/>
  <c r="Q37" i="12"/>
  <c r="Q36" i="12" s="1"/>
  <c r="V37" i="12"/>
  <c r="V36" i="12" s="1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O36" i="12" s="1"/>
  <c r="Q43" i="12"/>
  <c r="V43" i="12"/>
  <c r="G46" i="12"/>
  <c r="M46" i="12" s="1"/>
  <c r="I46" i="12"/>
  <c r="K46" i="12"/>
  <c r="O46" i="12"/>
  <c r="Q46" i="12"/>
  <c r="V46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1" i="12"/>
  <c r="O61" i="12"/>
  <c r="G62" i="12"/>
  <c r="M62" i="12" s="1"/>
  <c r="M61" i="12" s="1"/>
  <c r="I62" i="12"/>
  <c r="I61" i="12" s="1"/>
  <c r="K62" i="12"/>
  <c r="K61" i="12" s="1"/>
  <c r="O62" i="12"/>
  <c r="Q62" i="12"/>
  <c r="Q61" i="12" s="1"/>
  <c r="V62" i="12"/>
  <c r="V61" i="12" s="1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71" i="12"/>
  <c r="G72" i="12"/>
  <c r="M72" i="12" s="1"/>
  <c r="I72" i="12"/>
  <c r="I71" i="12" s="1"/>
  <c r="K72" i="12"/>
  <c r="K71" i="12" s="1"/>
  <c r="O72" i="12"/>
  <c r="Q72" i="12"/>
  <c r="Q71" i="12" s="1"/>
  <c r="V72" i="12"/>
  <c r="V71" i="12" s="1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O71" i="12" s="1"/>
  <c r="Q75" i="12"/>
  <c r="V75" i="12"/>
  <c r="G77" i="12"/>
  <c r="M77" i="12" s="1"/>
  <c r="I77" i="12"/>
  <c r="K77" i="12"/>
  <c r="O77" i="12"/>
  <c r="Q77" i="12"/>
  <c r="V77" i="12"/>
  <c r="K78" i="12"/>
  <c r="V78" i="12"/>
  <c r="G79" i="12"/>
  <c r="I79" i="12"/>
  <c r="K79" i="12"/>
  <c r="M79" i="12"/>
  <c r="O79" i="12"/>
  <c r="Q79" i="12"/>
  <c r="V79" i="12"/>
  <c r="G80" i="12"/>
  <c r="G78" i="12" s="1"/>
  <c r="I80" i="12"/>
  <c r="K80" i="12"/>
  <c r="O80" i="12"/>
  <c r="O78" i="12" s="1"/>
  <c r="Q80" i="12"/>
  <c r="V80" i="12"/>
  <c r="G84" i="12"/>
  <c r="M84" i="12" s="1"/>
  <c r="I84" i="12"/>
  <c r="I78" i="12" s="1"/>
  <c r="K84" i="12"/>
  <c r="O84" i="12"/>
  <c r="Q84" i="12"/>
  <c r="Q78" i="12" s="1"/>
  <c r="V84" i="12"/>
  <c r="AE87" i="12"/>
  <c r="I20" i="1"/>
  <c r="I19" i="1"/>
  <c r="I18" i="1"/>
  <c r="I16" i="1"/>
  <c r="I60" i="1"/>
  <c r="J59" i="1" s="1"/>
  <c r="AZ47" i="1"/>
  <c r="AZ46" i="1"/>
  <c r="F43" i="1"/>
  <c r="G23" i="1" s="1"/>
  <c r="G43" i="1"/>
  <c r="G25" i="1" s="1"/>
  <c r="H43" i="1"/>
  <c r="I42" i="1"/>
  <c r="I41" i="1"/>
  <c r="I39" i="1"/>
  <c r="I43" i="1" s="1"/>
  <c r="I17" i="1" l="1"/>
  <c r="I21" i="1" s="1"/>
  <c r="J54" i="1"/>
  <c r="J56" i="1"/>
  <c r="J58" i="1"/>
  <c r="J53" i="1"/>
  <c r="J55" i="1"/>
  <c r="J57" i="1"/>
  <c r="A27" i="1"/>
  <c r="M8" i="12"/>
  <c r="M36" i="12"/>
  <c r="M71" i="12"/>
  <c r="M15" i="12"/>
  <c r="G36" i="12"/>
  <c r="G26" i="12"/>
  <c r="G8" i="12"/>
  <c r="AF87" i="12"/>
  <c r="M80" i="12"/>
  <c r="M78" i="12" s="1"/>
  <c r="J41" i="1"/>
  <c r="J42" i="1"/>
  <c r="J39" i="1"/>
  <c r="J43" i="1" s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59E3C5BA-C6E2-4A01-9CE6-0E175A667A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AE1524D-9B2C-44AB-A0CB-F65676E43D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<sst xmlns="http://schemas.openxmlformats.org/spreadsheetml/2006/main" count="545" uniqueCount="234">
  <si>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</si>
  <si>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</si>
  <si>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</si>
  <si>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</si>
  <si>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</si>
  <si>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</si>
  <si>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</si>
  <si>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</si>
  <si>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</si>
  <si>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</si>
  <si>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</si>
  <si>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</si>
  <si>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</si>
  <si>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</si>
  <si>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</si>
  <si>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</si>
  <si>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</si>
  <si>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</si>
  <si>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</si>
  <si>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</si>
  <si>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</si>
  <si>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</si>
  <si>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</si>
  <si>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</si>
  <si>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</si>
  <si>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</si>
  <si>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</si>
  <si>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</si>
  <si>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</si>
  <si>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</si>
  <si>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</si>
  <si>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</si>
  <si>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</si>
  <si>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</si>
  <si>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</si>
  <si>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</si>
  <si>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</si>
  <si>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</si>
  <si>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</si>
  <si>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</si>
  <si>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</si>
  <si>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</si>
  <si>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</si>
  <si>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210.51</t>
  </si>
  <si>
    <t>Vytápění</t>
  </si>
  <si>
    <t>SO 210</t>
  </si>
  <si>
    <t>Úpravy ve stávajících objektech</t>
  </si>
  <si>
    <t>Objekt:</t>
  </si>
  <si>
    <t>Rozpočet:</t>
  </si>
  <si>
    <t>19-015-5</t>
  </si>
  <si>
    <t xml:space="preserve">Nová budova EkF – přístavba H v areálu VŠB-TUO										</t>
  </si>
  <si>
    <t>Stavba</t>
  </si>
  <si>
    <t>Stavební objekt</t>
  </si>
  <si>
    <t>Celkem za stavbu</t>
  </si>
  <si>
    <t>CZK</t>
  </si>
  <si>
    <t>#POPR</t>
  </si>
  <si>
    <t>Popis rozpočtu: 210.51 - Vytápění</t>
  </si>
  <si>
    <t xml:space="preserve"> V délce potrubí je započítán prořez 10 %</t>
  </si>
  <si>
    <t xml:space="preserve"> Uvedené názvy výrobků jsou referenční, za dodržení technických parametrů a souhlasu investora je možno je nahradit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</si>
  <si>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</si>
  <si>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</si>
  <si>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</si>
  <si>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</si>
  <si>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</si>
  <si>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</si>
  <si>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</si>
  <si>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</si>
  <si>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</si>
  <si>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</si>
  <si>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</si>
  <si>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</si>
  <si>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798</t>
  </si>
  <si>
    <t>Demontáže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</si>
  <si>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</si>
  <si>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</si>
  <si>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</si>
  <si>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</si>
  <si>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</si>
  <si>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</si>
  <si>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</si>
  <si>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</si>
  <si>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</si>
  <si>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</si>
  <si>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</si>
  <si>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</si>
  <si>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</si>
  <si>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</si>
  <si>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</si>
  <si>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</si>
  <si>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</si>
  <si>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</si>
  <si>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</si>
  <si>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</si>
  <si>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</si>
  <si>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</si>
  <si>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</si>
  <si>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</si>
  <si>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</si>
  <si>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</si>
  <si>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</si>
  <si>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</si>
  <si>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</si>
  <si>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</si>
  <si>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</si>
  <si>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</si>
  <si>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722181212RT7</t>
  </si>
  <si>
    <t>Izolace vodovodního potrubí návleková z trubic z pěnového polyetylenu, tloušťka stěny 9 mm, d 22 mm</t>
  </si>
  <si>
    <t>m</t>
  </si>
  <si>
    <t>800-721</t>
  </si>
  <si>
    <t>RTS 20/ I</t>
  </si>
  <si>
    <t>Práce</t>
  </si>
  <si>
    <t>POL1_</t>
  </si>
  <si>
    <t>722181212RT9</t>
  </si>
  <si>
    <t>Izolace vodovodního potrubí návleková z trubic z pěnového polyetylenu, tloušťka stěny 9 mm, d 28 mm</t>
  </si>
  <si>
    <t>Odkaz na mn. položky pořadí 7 : 12,00000</t>
  </si>
  <si>
    <t>VV</t>
  </si>
  <si>
    <t>283233621R</t>
  </si>
  <si>
    <t>páska spojovací Al, PE; samolepicí; jednostranně; spoj parotěsný; š = 50,0 mm; l = 50 m</t>
  </si>
  <si>
    <t>kus</t>
  </si>
  <si>
    <t>SPCM</t>
  </si>
  <si>
    <t>Specifikace</t>
  </si>
  <si>
    <t>POL3_</t>
  </si>
  <si>
    <t>998713202R00</t>
  </si>
  <si>
    <t>Přesun hmot pro izolace tepelné v objektech výšky do 12 m</t>
  </si>
  <si>
    <t>800-713</t>
  </si>
  <si>
    <t>Přesun hmot</t>
  </si>
  <si>
    <t>POL7_</t>
  </si>
  <si>
    <t>50 m vodorovně</t>
  </si>
  <si>
    <t>SPI</t>
  </si>
  <si>
    <t>723150365R00</t>
  </si>
  <si>
    <t>Potrubí ocel. černé svařované - chráničky D 38 mm, s 2,6 mm</t>
  </si>
  <si>
    <t>8*0,5</t>
  </si>
  <si>
    <t>4*0,5</t>
  </si>
  <si>
    <t>733111123R00</t>
  </si>
  <si>
    <t>Potrubí z trubek závitových ocelových bezešvých, běžných, nízkotlaké a středotlaké, DN 15</t>
  </si>
  <si>
    <t>800-731</t>
  </si>
  <si>
    <t>733111124R00</t>
  </si>
  <si>
    <t>Potrubí z trubek závitových ocelových bezešvých, běžných, nízkotlaké a středotlaké, DN 20</t>
  </si>
  <si>
    <t>733113113R00</t>
  </si>
  <si>
    <t>Potrubí z trubek závitových příplatek k ceně za zhotovení přípojky z ocelových trubek závitových,  ,  , DN 15</t>
  </si>
  <si>
    <t>733190106R00</t>
  </si>
  <si>
    <t>Tlakové zkoušky potrubí ocelových závitových, plastových, měděných do DN 32</t>
  </si>
  <si>
    <t>Odkaz na mn. položky pořadí 6 : 89,00000</t>
  </si>
  <si>
    <t>998733203R00</t>
  </si>
  <si>
    <t>Přesun hmot pro rozvody potrubí v objektech výšky do 24 m</t>
  </si>
  <si>
    <t>734266422R00</t>
  </si>
  <si>
    <t>Šroubení pro radiátory typu VK dvoutrubkový systém s vypouštěním, přímé, bronzové, DN EK 20x15, PN 10, včetně dodávky materiálu</t>
  </si>
  <si>
    <t>734-210-A4.2</t>
  </si>
  <si>
    <t>D+M Krytka šroubení pro přímé i rohové provedení, z bílého plastu RAL 9016</t>
  </si>
  <si>
    <t>ks</t>
  </si>
  <si>
    <t>Vlastní</t>
  </si>
  <si>
    <t>Indiv</t>
  </si>
  <si>
    <t>734-210-A4.3</t>
  </si>
  <si>
    <t>Nastavovací klíč pro TRV s omezovačem průtoku</t>
  </si>
  <si>
    <t>734-210-A4.4</t>
  </si>
  <si>
    <t>Vypouštěcí přípravek pro hadici 1/2"</t>
  </si>
  <si>
    <t>734291951R0P</t>
  </si>
  <si>
    <t>Montáž hlavic ručního/termostat.ovládání</t>
  </si>
  <si>
    <t>M 30x1,5</t>
  </si>
  <si>
    <t>POP</t>
  </si>
  <si>
    <t>5513730620R</t>
  </si>
  <si>
    <t>hlavice termostatická s vestavěným čidlem, pro veřejné prostory; regulační rozsah 6,0 až 28,0 °C; ovládání ruční; provedení kapalinová</t>
  </si>
  <si>
    <t>Odkaz na mn. položky pořadí 15 : 9,00000</t>
  </si>
  <si>
    <t>998734203R00</t>
  </si>
  <si>
    <t>Přesun hmot pro armatury v objektech výšky do 4 m</t>
  </si>
  <si>
    <t>735117110R00</t>
  </si>
  <si>
    <t>Otopná tělesa litinová článková doplňkové práce odpojení a připojení těles po nátěru</t>
  </si>
  <si>
    <t>m2</t>
  </si>
  <si>
    <t>(m.č.316a, 717b)</t>
  </si>
  <si>
    <t>735118110R00</t>
  </si>
  <si>
    <t>Otopná tělesa litinová článková doplňkové práce tlaková zkouška - vodou</t>
  </si>
  <si>
    <t>Odkaz na mn. položky pořadí 18 : 15,00000</t>
  </si>
  <si>
    <t>735111810R00</t>
  </si>
  <si>
    <t>Demontáž radiátorů litinových článkových</t>
  </si>
  <si>
    <t>735151788R00</t>
  </si>
  <si>
    <t>Otopná tělesa panelová počet desek 2, počet přídavných přestupných ploch 1, výška 900 mm, délka 1200 mm, provedení ventil kompakt, pravé spodní připojení, s nuceným oběhem, čelní deska hladká, včetně dodávky materiálu</t>
  </si>
  <si>
    <t>Připojení G 1/2" vnitřní. PN10; Tmax 110°C; barva White RAL 9016; např. Radik Plan VK nebo rovnocenný</t>
  </si>
  <si>
    <t>načení: TTHHHLLL-MMM00XX; TT-počet desek;HHH-výška(cm);LLL-délka(cm); MMM- označení modelU; doplňkové info; XX-kód barvy -  60P0010</t>
  </si>
  <si>
    <t>735151882R00</t>
  </si>
  <si>
    <t>Otopná tělesa panelová počet desek 2, počet přídavných přestupných ploch 2, výška 900 mm, délka 600 mm, provedení ventil kompakt, pravé spodní připojení, s nuceným oběhem, čelní deska hladká, včetně dodávky materiálu</t>
  </si>
  <si>
    <t>735151889R00</t>
  </si>
  <si>
    <t>Otopná tělesa panelová počet desek 2, počet přídavných přestupných ploch 2, výška 900 mm, délka 1400 mm, provedení ventil kompakt, pravé spodní připojení, s nuceným oběhem, čelní deska hladká, včetně dodávky materiálu</t>
  </si>
  <si>
    <t>735158220R00</t>
  </si>
  <si>
    <t>Otopná tělesa panelová doplňkové práce tlakové zkoušky , těles dvouřadých</t>
  </si>
  <si>
    <t>nové otop.tělesa : 9</t>
  </si>
  <si>
    <t>stávající otop. tělesa : 3</t>
  </si>
  <si>
    <t>735151822R00</t>
  </si>
  <si>
    <t>Demontáž otopných těles panelových dvouřadých, stavební délky přes 1500 do 2820  mm</t>
  </si>
  <si>
    <t>(m.č.E418, 418b, 418) demontáž pro zpětnou montáž</t>
  </si>
  <si>
    <t>735192911R00</t>
  </si>
  <si>
    <t>Ostatní opravy otopných těles zpětná montáž otopných těles článkových_x000D_
 litinových</t>
  </si>
  <si>
    <t>735192924R00</t>
  </si>
  <si>
    <t>Ostatní opravy otopných těles zpětná montáž otopných těles panelových_x000D_
 dvouřadých, přes 1500 do 2820 mm</t>
  </si>
  <si>
    <t>Odkaz na mn. položky pořadí 25 : 3,00000</t>
  </si>
  <si>
    <t>998735202R00</t>
  </si>
  <si>
    <t>Přesun hmot pro otopná tělesa v objektech výšky do 12 m</t>
  </si>
  <si>
    <t>783224900R00</t>
  </si>
  <si>
    <t xml:space="preserve">Údržba nátěrů doplňkových konstrukcí, syntetické jednonásobné s 1x emailováním,  </t>
  </si>
  <si>
    <t>800-783</t>
  </si>
  <si>
    <t>na vzduchu schnoucích</t>
  </si>
  <si>
    <t>783424140R00</t>
  </si>
  <si>
    <t>Nátěry potrubí a armatur syntetické potrubí, do DN 50 mm, dvojnásobné se základním nátěrem</t>
  </si>
  <si>
    <t>na vzduchu schnoucí</t>
  </si>
  <si>
    <t>783424740R00</t>
  </si>
  <si>
    <t>Nátěry potrubí a armatur syntetické potrubí, do DN 50 mm, základní</t>
  </si>
  <si>
    <t>733110806R00</t>
  </si>
  <si>
    <t>Demontáž potrubí z ocelových trubek závitových přes 15 do DN 32</t>
  </si>
  <si>
    <t>733190801R00</t>
  </si>
  <si>
    <t>Demontáž příslušenství potrubí - odřezání objímek dvojitých_x000D_
 DN 50</t>
  </si>
  <si>
    <t>734200822R00</t>
  </si>
  <si>
    <t>Demontáž závitových armatur se dvěma závity, přes 1/2 do G 1"</t>
  </si>
  <si>
    <t>(m.č.E316a, chodba HA, chodba HB, chodba G, 317b)</t>
  </si>
  <si>
    <t>733890803R00</t>
  </si>
  <si>
    <t>Vnitrostaveništní přemístění demontovaných hmot rozvodů potrubí vodorovně do 100 m_x000D_
 z objektů výšky přes 6 do 24 m</t>
  </si>
  <si>
    <t>t</t>
  </si>
  <si>
    <t>Přesun suti</t>
  </si>
  <si>
    <t>POL8_</t>
  </si>
  <si>
    <t>799-1010</t>
  </si>
  <si>
    <t>Stavební materiál potřebný potřebný pro nezmeritelne stavebni prace</t>
  </si>
  <si>
    <t>kpl</t>
  </si>
  <si>
    <t>904      R00</t>
  </si>
  <si>
    <t>Hzs-zkousky v ramci montaz.praci</t>
  </si>
  <si>
    <t>h</t>
  </si>
  <si>
    <t>Prav.M</t>
  </si>
  <si>
    <t>HZS</t>
  </si>
  <si>
    <t>POL10_</t>
  </si>
  <si>
    <t>Vypouštění a napouštění systému - 16 hod</t>
  </si>
  <si>
    <t>Dozor po svařování - 24 hod</t>
  </si>
  <si>
    <t>Topná zkouška- zaregulování systému - 72 hod</t>
  </si>
  <si>
    <t>909      R00</t>
  </si>
  <si>
    <t>Hzs-nezmeritelne stavebni prace</t>
  </si>
  <si>
    <t>včetně vrtání prostupů, frézování drážek v podlaze, zednické výpomoci zapravení zdiva a podlahy po montáži potrubí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</si>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</sst>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hn7h+c9Fxqxg6JbmgCMEzCFmIIpPe3Bz3HfkTuo/JCu0p6Za/HE2Ak1Ats9imBoDYycLTmkr+nybica7YgxwaA==" saltValue="GR5gxjhR+4L2/u+7Pj3If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AZ6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1752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SUMIF(F53:F59,A16,I53:I59)+SUMIF(F53:F59,"PSU",I53:I59)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SUMIF(F53:F59,A17,I53:I59)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SUMIF(F53:F59,A18,I53:I59)</f>
        <v>0</v>
      </c>
      <c r="J18" s="214"/>
    </row>
    <row r="19" spans="1:10" ht="23.25" customHeight="1" x14ac:dyDescent="0.2">
      <c r="A19" s="144" t="s">
        <v>75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SUMIF(F53:F59,A19,I53:I59)</f>
        <v>0</v>
      </c>
      <c r="J19" s="214"/>
    </row>
    <row r="20" spans="1:10" ht="23.25" customHeight="1" x14ac:dyDescent="0.2">
      <c r="A20" s="144" t="s">
        <v>76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SUMIF(F53:F59,A20,I53:I59)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203"/>
      <c r="D39" s="203"/>
      <c r="E39" s="203"/>
      <c r="F39" s="101">
        <f>'SO 210 210.51 Pol'!AE87</f>
        <v>0</v>
      </c>
      <c r="G39" s="102">
        <f>'SO 210 210.51 Pol'!AF87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52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204" t="s">
        <v>46</v>
      </c>
      <c r="D41" s="204"/>
      <c r="E41" s="204"/>
      <c r="F41" s="107">
        <f>'SO 210 210.51 Pol'!AE87</f>
        <v>0</v>
      </c>
      <c r="G41" s="108">
        <f>'SO 210 210.51 Pol'!AF87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'SO 210 210.51 Pol'!AE87</f>
        <v>0</v>
      </c>
      <c r="G42" s="103">
        <f>'SO 210 210.51 Pol'!AF87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53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202" t="s">
        <v>57</v>
      </c>
      <c r="C46" s="202"/>
      <c r="D46" s="202"/>
      <c r="E46" s="202"/>
      <c r="F46" s="202"/>
      <c r="G46" s="202"/>
      <c r="H46" s="202"/>
      <c r="I46" s="202"/>
      <c r="J46" s="202"/>
      <c r="AZ46" s="125" t="str">
        <f>B46</f>
        <v xml:space="preserve"> V délce potrubí je započítán prořez 10 %</v>
      </c>
    </row>
    <row r="47" spans="1:52" ht="25.5" x14ac:dyDescent="0.2">
      <c r="B47" s="202" t="s">
        <v>58</v>
      </c>
      <c r="C47" s="202"/>
      <c r="D47" s="202"/>
      <c r="E47" s="202"/>
      <c r="F47" s="202"/>
      <c r="G47" s="202"/>
      <c r="H47" s="202"/>
      <c r="I47" s="202"/>
      <c r="J47" s="202"/>
      <c r="AZ47" s="125" t="str">
        <f>B47</f>
        <v xml:space="preserve"> Uvedené názvy výrobků jsou referenční, za dodržení technických parametrů a souhlasu investora je možno je nahradit</v>
      </c>
    </row>
    <row r="50" spans="1:10" ht="15.75" x14ac:dyDescent="0.25">
      <c r="B50" s="126" t="s">
        <v>59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60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61</v>
      </c>
      <c r="C53" s="200" t="s">
        <v>62</v>
      </c>
      <c r="D53" s="201"/>
      <c r="E53" s="201"/>
      <c r="F53" s="140" t="s">
        <v>25</v>
      </c>
      <c r="G53" s="141"/>
      <c r="H53" s="141"/>
      <c r="I53" s="141">
        <f>'SO 210 210.51 Pol'!G8</f>
        <v>0</v>
      </c>
      <c r="J53" s="138" t="str">
        <f>IF(I60=0,"",I53/I60*100)</f>
        <v/>
      </c>
    </row>
    <row r="54" spans="1:10" ht="36.75" customHeight="1" x14ac:dyDescent="0.2">
      <c r="A54" s="129"/>
      <c r="B54" s="134" t="s">
        <v>63</v>
      </c>
      <c r="C54" s="200" t="s">
        <v>64</v>
      </c>
      <c r="D54" s="201"/>
      <c r="E54" s="201"/>
      <c r="F54" s="140" t="s">
        <v>25</v>
      </c>
      <c r="G54" s="141"/>
      <c r="H54" s="141"/>
      <c r="I54" s="141">
        <f>'SO 210 210.51 Pol'!G15</f>
        <v>0</v>
      </c>
      <c r="J54" s="138" t="str">
        <f>IF(I60=0,"",I54/I60*100)</f>
        <v/>
      </c>
    </row>
    <row r="55" spans="1:10" ht="36.75" customHeight="1" x14ac:dyDescent="0.2">
      <c r="A55" s="129"/>
      <c r="B55" s="134" t="s">
        <v>65</v>
      </c>
      <c r="C55" s="200" t="s">
        <v>66</v>
      </c>
      <c r="D55" s="201"/>
      <c r="E55" s="201"/>
      <c r="F55" s="140" t="s">
        <v>25</v>
      </c>
      <c r="G55" s="141"/>
      <c r="H55" s="141"/>
      <c r="I55" s="141">
        <f>'SO 210 210.51 Pol'!G26</f>
        <v>0</v>
      </c>
      <c r="J55" s="138" t="str">
        <f>IF(I60=0,"",I55/I60*100)</f>
        <v/>
      </c>
    </row>
    <row r="56" spans="1:10" ht="36.75" customHeight="1" x14ac:dyDescent="0.2">
      <c r="A56" s="129"/>
      <c r="B56" s="134" t="s">
        <v>67</v>
      </c>
      <c r="C56" s="200" t="s">
        <v>68</v>
      </c>
      <c r="D56" s="201"/>
      <c r="E56" s="201"/>
      <c r="F56" s="140" t="s">
        <v>25</v>
      </c>
      <c r="G56" s="141"/>
      <c r="H56" s="141"/>
      <c r="I56" s="141">
        <f>'SO 210 210.51 Pol'!G36</f>
        <v>0</v>
      </c>
      <c r="J56" s="138" t="str">
        <f>IF(I60=0,"",I56/I60*100)</f>
        <v/>
      </c>
    </row>
    <row r="57" spans="1:10" ht="36.75" customHeight="1" x14ac:dyDescent="0.2">
      <c r="A57" s="129"/>
      <c r="B57" s="134" t="s">
        <v>69</v>
      </c>
      <c r="C57" s="200" t="s">
        <v>70</v>
      </c>
      <c r="D57" s="201"/>
      <c r="E57" s="201"/>
      <c r="F57" s="140" t="s">
        <v>25</v>
      </c>
      <c r="G57" s="141"/>
      <c r="H57" s="141"/>
      <c r="I57" s="141">
        <f>'SO 210 210.51 Pol'!G61</f>
        <v>0</v>
      </c>
      <c r="J57" s="138" t="str">
        <f>IF(I60=0,"",I57/I60*100)</f>
        <v/>
      </c>
    </row>
    <row r="58" spans="1:10" ht="36.75" customHeight="1" x14ac:dyDescent="0.2">
      <c r="A58" s="129"/>
      <c r="B58" s="134" t="s">
        <v>71</v>
      </c>
      <c r="C58" s="200" t="s">
        <v>72</v>
      </c>
      <c r="D58" s="201"/>
      <c r="E58" s="201"/>
      <c r="F58" s="140" t="s">
        <v>25</v>
      </c>
      <c r="G58" s="141"/>
      <c r="H58" s="141"/>
      <c r="I58" s="141">
        <f>'SO 210 210.51 Pol'!G71</f>
        <v>0</v>
      </c>
      <c r="J58" s="138" t="str">
        <f>IF(I60=0,"",I58/I60*100)</f>
        <v/>
      </c>
    </row>
    <row r="59" spans="1:10" ht="36.75" customHeight="1" x14ac:dyDescent="0.2">
      <c r="A59" s="129"/>
      <c r="B59" s="134" t="s">
        <v>73</v>
      </c>
      <c r="C59" s="200" t="s">
        <v>74</v>
      </c>
      <c r="D59" s="201"/>
      <c r="E59" s="201"/>
      <c r="F59" s="140" t="s">
        <v>25</v>
      </c>
      <c r="G59" s="141"/>
      <c r="H59" s="141"/>
      <c r="I59" s="141">
        <f>'SO 210 210.51 Pol'!G78</f>
        <v>0</v>
      </c>
      <c r="J59" s="138" t="str">
        <f>IF(I60=0,"",I59/I60*100)</f>
        <v/>
      </c>
    </row>
    <row r="60" spans="1:10" ht="25.5" customHeight="1" x14ac:dyDescent="0.2">
      <c r="A60" s="130"/>
      <c r="B60" s="135" t="s">
        <v>1</v>
      </c>
      <c r="C60" s="136"/>
      <c r="D60" s="137"/>
      <c r="E60" s="137"/>
      <c r="F60" s="142"/>
      <c r="G60" s="143"/>
      <c r="H60" s="143"/>
      <c r="I60" s="143">
        <f>SUM(I53:I59)</f>
        <v>0</v>
      </c>
      <c r="J60" s="139">
        <f>SUM(J53:J59)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sheetProtection algorithmName="SHA-512" hashValue="DTm05Ax2zJZAq42CxqYUL0VB2aJpKj37UWJwzkC3S3rz4Ih6MUKXYwzxJkuA0hnVHCU9d7H7S3XVPy6Y5HcP3w==" saltValue="s8F7dya5ATLg5pRBnHDHN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C59:E59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sooe+szwYiZcVaSyoRP5ZbSGrTcNUwI/7kYrrls5Thdj094Rrb5fgdFf9DPEHBORWtM9+QzfuEZnrLtzq8HJrg==" saltValue="Na6/5VLVselijhfXsffLt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92A8-B532-4E4B-A04B-792C68A38B03}">
  <sheetPr>
    <outlinePr summaryBelow="0"/>
    <pageSetUpPr fitToPage="1"/>
  </sheetPr>
  <dimension ref="A1:BH5000"/>
  <sheetViews>
    <sheetView zoomScaleNormal="100" workbookViewId="0">
      <selection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77</v>
      </c>
      <c r="B1" s="262"/>
      <c r="C1" s="262"/>
      <c r="D1" s="262"/>
      <c r="E1" s="262"/>
      <c r="F1" s="262"/>
      <c r="G1" s="262"/>
      <c r="AG1" t="s">
        <v>78</v>
      </c>
    </row>
    <row r="2" spans="1:60" ht="24.95" customHeight="1" x14ac:dyDescent="0.2">
      <c r="A2" s="145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79</v>
      </c>
    </row>
    <row r="3" spans="1:60" ht="24.95" customHeight="1" x14ac:dyDescent="0.2">
      <c r="A3" s="145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7" t="s">
        <v>79</v>
      </c>
      <c r="AG3" t="s">
        <v>80</v>
      </c>
    </row>
    <row r="4" spans="1:60" ht="24.95" customHeight="1" x14ac:dyDescent="0.2">
      <c r="A4" s="146" t="s">
        <v>9</v>
      </c>
      <c r="B4" s="147" t="s">
        <v>43</v>
      </c>
      <c r="C4" s="266" t="s">
        <v>44</v>
      </c>
      <c r="D4" s="267"/>
      <c r="E4" s="267"/>
      <c r="F4" s="267"/>
      <c r="G4" s="268"/>
      <c r="AG4" t="s">
        <v>81</v>
      </c>
    </row>
    <row r="5" spans="1:60" x14ac:dyDescent="0.2">
      <c r="D5" s="10"/>
    </row>
    <row r="6" spans="1:60" ht="38.25" x14ac:dyDescent="0.2">
      <c r="A6" s="149" t="s">
        <v>82</v>
      </c>
      <c r="B6" s="151" t="s">
        <v>83</v>
      </c>
      <c r="C6" s="151" t="s">
        <v>84</v>
      </c>
      <c r="D6" s="150" t="s">
        <v>85</v>
      </c>
      <c r="E6" s="149" t="s">
        <v>86</v>
      </c>
      <c r="F6" s="148" t="s">
        <v>87</v>
      </c>
      <c r="G6" s="149" t="s">
        <v>29</v>
      </c>
      <c r="H6" s="152" t="s">
        <v>30</v>
      </c>
      <c r="I6" s="152" t="s">
        <v>88</v>
      </c>
      <c r="J6" s="152" t="s">
        <v>31</v>
      </c>
      <c r="K6" s="152" t="s">
        <v>89</v>
      </c>
      <c r="L6" s="152" t="s">
        <v>90</v>
      </c>
      <c r="M6" s="152" t="s">
        <v>91</v>
      </c>
      <c r="N6" s="152" t="s">
        <v>92</v>
      </c>
      <c r="O6" s="152" t="s">
        <v>93</v>
      </c>
      <c r="P6" s="152" t="s">
        <v>94</v>
      </c>
      <c r="Q6" s="152" t="s">
        <v>95</v>
      </c>
      <c r="R6" s="152" t="s">
        <v>96</v>
      </c>
      <c r="S6" s="152" t="s">
        <v>97</v>
      </c>
      <c r="T6" s="152" t="s">
        <v>98</v>
      </c>
      <c r="U6" s="152" t="s">
        <v>99</v>
      </c>
      <c r="V6" s="152" t="s">
        <v>100</v>
      </c>
      <c r="W6" s="152" t="s">
        <v>101</v>
      </c>
      <c r="X6" s="152" t="s">
        <v>102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103</v>
      </c>
      <c r="B8" s="169" t="s">
        <v>61</v>
      </c>
      <c r="C8" s="191" t="s">
        <v>62</v>
      </c>
      <c r="D8" s="170"/>
      <c r="E8" s="171"/>
      <c r="F8" s="172"/>
      <c r="G8" s="172">
        <f>SUMIF(AG9:AG14,"&lt;&gt;NOR",G9:G14)</f>
        <v>0</v>
      </c>
      <c r="H8" s="172"/>
      <c r="I8" s="172">
        <f>SUM(I9:I14)</f>
        <v>0</v>
      </c>
      <c r="J8" s="172"/>
      <c r="K8" s="172">
        <f>SUM(K9:K14)</f>
        <v>0</v>
      </c>
      <c r="L8" s="172"/>
      <c r="M8" s="172">
        <f>SUM(M9:M14)</f>
        <v>0</v>
      </c>
      <c r="N8" s="172"/>
      <c r="O8" s="172">
        <f>SUM(O9:O14)</f>
        <v>0</v>
      </c>
      <c r="P8" s="172"/>
      <c r="Q8" s="172">
        <f>SUM(Q9:Q14)</f>
        <v>0</v>
      </c>
      <c r="R8" s="172"/>
      <c r="S8" s="172"/>
      <c r="T8" s="173"/>
      <c r="U8" s="167"/>
      <c r="V8" s="167">
        <f>SUM(V9:V14)</f>
        <v>5.29</v>
      </c>
      <c r="W8" s="167"/>
      <c r="X8" s="167"/>
      <c r="AG8" t="s">
        <v>104</v>
      </c>
    </row>
    <row r="9" spans="1:60" ht="22.5" outlineLevel="1" x14ac:dyDescent="0.2">
      <c r="A9" s="181">
        <v>1</v>
      </c>
      <c r="B9" s="182" t="s">
        <v>105</v>
      </c>
      <c r="C9" s="192" t="s">
        <v>106</v>
      </c>
      <c r="D9" s="183" t="s">
        <v>107</v>
      </c>
      <c r="E9" s="184">
        <v>29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21</v>
      </c>
      <c r="M9" s="186">
        <f>G9*(1+L9/100)</f>
        <v>0</v>
      </c>
      <c r="N9" s="186">
        <v>3.0000000000000001E-5</v>
      </c>
      <c r="O9" s="186">
        <f>ROUND(E9*N9,2)</f>
        <v>0</v>
      </c>
      <c r="P9" s="186">
        <v>0</v>
      </c>
      <c r="Q9" s="186">
        <f>ROUND(E9*P9,2)</f>
        <v>0</v>
      </c>
      <c r="R9" s="186" t="s">
        <v>108</v>
      </c>
      <c r="S9" s="186" t="s">
        <v>109</v>
      </c>
      <c r="T9" s="187" t="s">
        <v>109</v>
      </c>
      <c r="U9" s="163">
        <v>0.129</v>
      </c>
      <c r="V9" s="163">
        <f>ROUND(E9*U9,2)</f>
        <v>3.74</v>
      </c>
      <c r="W9" s="163"/>
      <c r="X9" s="163" t="s">
        <v>110</v>
      </c>
      <c r="Y9" s="153"/>
      <c r="Z9" s="153"/>
      <c r="AA9" s="153"/>
      <c r="AB9" s="153"/>
      <c r="AC9" s="153"/>
      <c r="AD9" s="153"/>
      <c r="AE9" s="153"/>
      <c r="AF9" s="153"/>
      <c r="AG9" s="153" t="s">
        <v>111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74">
        <v>2</v>
      </c>
      <c r="B10" s="175" t="s">
        <v>112</v>
      </c>
      <c r="C10" s="193" t="s">
        <v>113</v>
      </c>
      <c r="D10" s="176" t="s">
        <v>107</v>
      </c>
      <c r="E10" s="177">
        <v>12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6.0000000000000002E-5</v>
      </c>
      <c r="O10" s="179">
        <f>ROUND(E10*N10,2)</f>
        <v>0</v>
      </c>
      <c r="P10" s="179">
        <v>0</v>
      </c>
      <c r="Q10" s="179">
        <f>ROUND(E10*P10,2)</f>
        <v>0</v>
      </c>
      <c r="R10" s="179" t="s">
        <v>108</v>
      </c>
      <c r="S10" s="179" t="s">
        <v>109</v>
      </c>
      <c r="T10" s="180" t="s">
        <v>109</v>
      </c>
      <c r="U10" s="163">
        <v>0.129</v>
      </c>
      <c r="V10" s="163">
        <f>ROUND(E10*U10,2)</f>
        <v>1.55</v>
      </c>
      <c r="W10" s="163"/>
      <c r="X10" s="163" t="s">
        <v>110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111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4" t="s">
        <v>114</v>
      </c>
      <c r="D11" s="165"/>
      <c r="E11" s="166">
        <v>12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115</v>
      </c>
      <c r="AH11" s="153">
        <v>5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3</v>
      </c>
      <c r="B12" s="175" t="s">
        <v>116</v>
      </c>
      <c r="C12" s="193" t="s">
        <v>117</v>
      </c>
      <c r="D12" s="176" t="s">
        <v>118</v>
      </c>
      <c r="E12" s="177">
        <v>2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 t="s">
        <v>119</v>
      </c>
      <c r="S12" s="179" t="s">
        <v>109</v>
      </c>
      <c r="T12" s="180" t="s">
        <v>109</v>
      </c>
      <c r="U12" s="163">
        <v>0</v>
      </c>
      <c r="V12" s="163">
        <f>ROUND(E12*U12,2)</f>
        <v>0</v>
      </c>
      <c r="W12" s="163"/>
      <c r="X12" s="163" t="s">
        <v>120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121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>
        <v>4</v>
      </c>
      <c r="B13" s="161" t="s">
        <v>122</v>
      </c>
      <c r="C13" s="195" t="s">
        <v>123</v>
      </c>
      <c r="D13" s="162" t="s">
        <v>0</v>
      </c>
      <c r="E13" s="188"/>
      <c r="F13" s="164"/>
      <c r="G13" s="163">
        <f>ROUND(E13*F13,2)</f>
        <v>0</v>
      </c>
      <c r="H13" s="164"/>
      <c r="I13" s="163">
        <f>ROUND(E13*H13,2)</f>
        <v>0</v>
      </c>
      <c r="J13" s="164"/>
      <c r="K13" s="163">
        <f>ROUND(E13*J13,2)</f>
        <v>0</v>
      </c>
      <c r="L13" s="163">
        <v>21</v>
      </c>
      <c r="M13" s="163">
        <f>G13*(1+L13/100)</f>
        <v>0</v>
      </c>
      <c r="N13" s="163">
        <v>0</v>
      </c>
      <c r="O13" s="163">
        <f>ROUND(E13*N13,2)</f>
        <v>0</v>
      </c>
      <c r="P13" s="163">
        <v>0</v>
      </c>
      <c r="Q13" s="163">
        <f>ROUND(E13*P13,2)</f>
        <v>0</v>
      </c>
      <c r="R13" s="163" t="s">
        <v>124</v>
      </c>
      <c r="S13" s="163" t="s">
        <v>109</v>
      </c>
      <c r="T13" s="163" t="s">
        <v>109</v>
      </c>
      <c r="U13" s="163">
        <v>0</v>
      </c>
      <c r="V13" s="163">
        <f>ROUND(E13*U13,2)</f>
        <v>0</v>
      </c>
      <c r="W13" s="163"/>
      <c r="X13" s="163" t="s">
        <v>125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126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269" t="s">
        <v>127</v>
      </c>
      <c r="D14" s="270"/>
      <c r="E14" s="270"/>
      <c r="F14" s="270"/>
      <c r="G14" s="270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3"/>
      <c r="Z14" s="153"/>
      <c r="AA14" s="153"/>
      <c r="AB14" s="153"/>
      <c r="AC14" s="153"/>
      <c r="AD14" s="153"/>
      <c r="AE14" s="153"/>
      <c r="AF14" s="153"/>
      <c r="AG14" s="153" t="s">
        <v>128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68" t="s">
        <v>103</v>
      </c>
      <c r="B15" s="169" t="s">
        <v>63</v>
      </c>
      <c r="C15" s="191" t="s">
        <v>64</v>
      </c>
      <c r="D15" s="170"/>
      <c r="E15" s="171"/>
      <c r="F15" s="172"/>
      <c r="G15" s="172">
        <f>SUMIF(AG16:AG25,"&lt;&gt;NOR",G16:G25)</f>
        <v>0</v>
      </c>
      <c r="H15" s="172"/>
      <c r="I15" s="172">
        <f>SUM(I16:I25)</f>
        <v>0</v>
      </c>
      <c r="J15" s="172"/>
      <c r="K15" s="172">
        <f>SUM(K16:K25)</f>
        <v>0</v>
      </c>
      <c r="L15" s="172"/>
      <c r="M15" s="172">
        <f>SUM(M16:M25)</f>
        <v>0</v>
      </c>
      <c r="N15" s="172"/>
      <c r="O15" s="172">
        <f>SUM(O16:O25)</f>
        <v>0.71</v>
      </c>
      <c r="P15" s="172"/>
      <c r="Q15" s="172">
        <f>SUM(Q16:Q25)</f>
        <v>0</v>
      </c>
      <c r="R15" s="172"/>
      <c r="S15" s="172"/>
      <c r="T15" s="173"/>
      <c r="U15" s="167"/>
      <c r="V15" s="167">
        <f>SUM(V16:V25)</f>
        <v>46.48</v>
      </c>
      <c r="W15" s="167"/>
      <c r="X15" s="167"/>
      <c r="AG15" t="s">
        <v>104</v>
      </c>
    </row>
    <row r="16" spans="1:60" outlineLevel="1" x14ac:dyDescent="0.2">
      <c r="A16" s="174">
        <v>5</v>
      </c>
      <c r="B16" s="175" t="s">
        <v>129</v>
      </c>
      <c r="C16" s="193" t="s">
        <v>130</v>
      </c>
      <c r="D16" s="176" t="s">
        <v>107</v>
      </c>
      <c r="E16" s="177">
        <v>6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2.5699999999999998E-3</v>
      </c>
      <c r="O16" s="179">
        <f>ROUND(E16*N16,2)</f>
        <v>0.02</v>
      </c>
      <c r="P16" s="179">
        <v>0</v>
      </c>
      <c r="Q16" s="179">
        <f>ROUND(E16*P16,2)</f>
        <v>0</v>
      </c>
      <c r="R16" s="179" t="s">
        <v>108</v>
      </c>
      <c r="S16" s="179" t="s">
        <v>109</v>
      </c>
      <c r="T16" s="180" t="s">
        <v>109</v>
      </c>
      <c r="U16" s="163">
        <v>0.26900000000000002</v>
      </c>
      <c r="V16" s="163">
        <f>ROUND(E16*U16,2)</f>
        <v>1.61</v>
      </c>
      <c r="W16" s="163"/>
      <c r="X16" s="163" t="s">
        <v>110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111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4" t="s">
        <v>131</v>
      </c>
      <c r="D17" s="165"/>
      <c r="E17" s="166">
        <v>4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115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4" t="s">
        <v>132</v>
      </c>
      <c r="D18" s="165"/>
      <c r="E18" s="166">
        <v>2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53"/>
      <c r="Z18" s="153"/>
      <c r="AA18" s="153"/>
      <c r="AB18" s="153"/>
      <c r="AC18" s="153"/>
      <c r="AD18" s="153"/>
      <c r="AE18" s="153"/>
      <c r="AF18" s="153"/>
      <c r="AG18" s="153" t="s">
        <v>115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81">
        <v>6</v>
      </c>
      <c r="B19" s="182" t="s">
        <v>133</v>
      </c>
      <c r="C19" s="192" t="s">
        <v>134</v>
      </c>
      <c r="D19" s="183" t="s">
        <v>107</v>
      </c>
      <c r="E19" s="184">
        <v>89</v>
      </c>
      <c r="F19" s="185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21</v>
      </c>
      <c r="M19" s="186">
        <f>G19*(1+L19/100)</f>
        <v>0</v>
      </c>
      <c r="N19" s="186">
        <v>6.8999999999999999E-3</v>
      </c>
      <c r="O19" s="186">
        <f>ROUND(E19*N19,2)</f>
        <v>0.61</v>
      </c>
      <c r="P19" s="186">
        <v>0</v>
      </c>
      <c r="Q19" s="186">
        <f>ROUND(E19*P19,2)</f>
        <v>0</v>
      </c>
      <c r="R19" s="186" t="s">
        <v>135</v>
      </c>
      <c r="S19" s="186" t="s">
        <v>109</v>
      </c>
      <c r="T19" s="187" t="s">
        <v>109</v>
      </c>
      <c r="U19" s="163">
        <v>0.40100000000000002</v>
      </c>
      <c r="V19" s="163">
        <f>ROUND(E19*U19,2)</f>
        <v>35.69</v>
      </c>
      <c r="W19" s="163"/>
      <c r="X19" s="163" t="s">
        <v>110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111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81">
        <v>7</v>
      </c>
      <c r="B20" s="182" t="s">
        <v>136</v>
      </c>
      <c r="C20" s="192" t="s">
        <v>137</v>
      </c>
      <c r="D20" s="183" t="s">
        <v>107</v>
      </c>
      <c r="E20" s="184">
        <v>12</v>
      </c>
      <c r="F20" s="185"/>
      <c r="G20" s="186">
        <f>ROUND(E20*F20,2)</f>
        <v>0</v>
      </c>
      <c r="H20" s="185"/>
      <c r="I20" s="186">
        <f>ROUND(E20*H20,2)</f>
        <v>0</v>
      </c>
      <c r="J20" s="185"/>
      <c r="K20" s="186">
        <f>ROUND(E20*J20,2)</f>
        <v>0</v>
      </c>
      <c r="L20" s="186">
        <v>21</v>
      </c>
      <c r="M20" s="186">
        <f>G20*(1+L20/100)</f>
        <v>0</v>
      </c>
      <c r="N20" s="186">
        <v>6.5799999999999999E-3</v>
      </c>
      <c r="O20" s="186">
        <f>ROUND(E20*N20,2)</f>
        <v>0.08</v>
      </c>
      <c r="P20" s="186">
        <v>0</v>
      </c>
      <c r="Q20" s="186">
        <f>ROUND(E20*P20,2)</f>
        <v>0</v>
      </c>
      <c r="R20" s="186" t="s">
        <v>135</v>
      </c>
      <c r="S20" s="186" t="s">
        <v>109</v>
      </c>
      <c r="T20" s="187" t="s">
        <v>109</v>
      </c>
      <c r="U20" s="163">
        <v>0.377</v>
      </c>
      <c r="V20" s="163">
        <f>ROUND(E20*U20,2)</f>
        <v>4.5199999999999996</v>
      </c>
      <c r="W20" s="163"/>
      <c r="X20" s="163" t="s">
        <v>110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111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81">
        <v>8</v>
      </c>
      <c r="B21" s="182" t="s">
        <v>138</v>
      </c>
      <c r="C21" s="192" t="s">
        <v>139</v>
      </c>
      <c r="D21" s="183" t="s">
        <v>118</v>
      </c>
      <c r="E21" s="184">
        <v>12</v>
      </c>
      <c r="F21" s="185"/>
      <c r="G21" s="186">
        <f>ROUND(E21*F21,2)</f>
        <v>0</v>
      </c>
      <c r="H21" s="185"/>
      <c r="I21" s="186">
        <f>ROUND(E21*H21,2)</f>
        <v>0</v>
      </c>
      <c r="J21" s="185"/>
      <c r="K21" s="186">
        <f>ROUND(E21*J21,2)</f>
        <v>0</v>
      </c>
      <c r="L21" s="186">
        <v>21</v>
      </c>
      <c r="M21" s="186">
        <f>G21*(1+L21/100)</f>
        <v>0</v>
      </c>
      <c r="N21" s="186">
        <v>0</v>
      </c>
      <c r="O21" s="186">
        <f>ROUND(E21*N21,2)</f>
        <v>0</v>
      </c>
      <c r="P21" s="186">
        <v>0</v>
      </c>
      <c r="Q21" s="186">
        <f>ROUND(E21*P21,2)</f>
        <v>0</v>
      </c>
      <c r="R21" s="186" t="s">
        <v>135</v>
      </c>
      <c r="S21" s="186" t="s">
        <v>109</v>
      </c>
      <c r="T21" s="187" t="s">
        <v>109</v>
      </c>
      <c r="U21" s="163">
        <v>0.23699999999999999</v>
      </c>
      <c r="V21" s="163">
        <f>ROUND(E21*U21,2)</f>
        <v>2.84</v>
      </c>
      <c r="W21" s="163"/>
      <c r="X21" s="163" t="s">
        <v>110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111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4">
        <v>9</v>
      </c>
      <c r="B22" s="175" t="s">
        <v>140</v>
      </c>
      <c r="C22" s="193" t="s">
        <v>141</v>
      </c>
      <c r="D22" s="176" t="s">
        <v>107</v>
      </c>
      <c r="E22" s="177">
        <v>101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 t="s">
        <v>135</v>
      </c>
      <c r="S22" s="179" t="s">
        <v>109</v>
      </c>
      <c r="T22" s="180" t="s">
        <v>109</v>
      </c>
      <c r="U22" s="163">
        <v>1.7999999999999999E-2</v>
      </c>
      <c r="V22" s="163">
        <f>ROUND(E22*U22,2)</f>
        <v>1.82</v>
      </c>
      <c r="W22" s="163"/>
      <c r="X22" s="163" t="s">
        <v>110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111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4" t="s">
        <v>142</v>
      </c>
      <c r="D23" s="165"/>
      <c r="E23" s="166">
        <v>89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115</v>
      </c>
      <c r="AH23" s="153">
        <v>5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94" t="s">
        <v>114</v>
      </c>
      <c r="D24" s="165"/>
      <c r="E24" s="166">
        <v>12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3"/>
      <c r="Z24" s="153"/>
      <c r="AA24" s="153"/>
      <c r="AB24" s="153"/>
      <c r="AC24" s="153"/>
      <c r="AD24" s="153"/>
      <c r="AE24" s="153"/>
      <c r="AF24" s="153"/>
      <c r="AG24" s="153" t="s">
        <v>115</v>
      </c>
      <c r="AH24" s="153">
        <v>5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>
        <v>10</v>
      </c>
      <c r="B25" s="161" t="s">
        <v>143</v>
      </c>
      <c r="C25" s="195" t="s">
        <v>144</v>
      </c>
      <c r="D25" s="162" t="s">
        <v>0</v>
      </c>
      <c r="E25" s="188"/>
      <c r="F25" s="164"/>
      <c r="G25" s="163">
        <f>ROUND(E25*F25,2)</f>
        <v>0</v>
      </c>
      <c r="H25" s="164"/>
      <c r="I25" s="163">
        <f>ROUND(E25*H25,2)</f>
        <v>0</v>
      </c>
      <c r="J25" s="164"/>
      <c r="K25" s="163">
        <f>ROUND(E25*J25,2)</f>
        <v>0</v>
      </c>
      <c r="L25" s="163">
        <v>21</v>
      </c>
      <c r="M25" s="163">
        <f>G25*(1+L25/100)</f>
        <v>0</v>
      </c>
      <c r="N25" s="163">
        <v>0</v>
      </c>
      <c r="O25" s="163">
        <f>ROUND(E25*N25,2)</f>
        <v>0</v>
      </c>
      <c r="P25" s="163">
        <v>0</v>
      </c>
      <c r="Q25" s="163">
        <f>ROUND(E25*P25,2)</f>
        <v>0</v>
      </c>
      <c r="R25" s="163" t="s">
        <v>135</v>
      </c>
      <c r="S25" s="163" t="s">
        <v>109</v>
      </c>
      <c r="T25" s="163" t="s">
        <v>109</v>
      </c>
      <c r="U25" s="163">
        <v>0</v>
      </c>
      <c r="V25" s="163">
        <f>ROUND(E25*U25,2)</f>
        <v>0</v>
      </c>
      <c r="W25" s="163"/>
      <c r="X25" s="163" t="s">
        <v>125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126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68" t="s">
        <v>103</v>
      </c>
      <c r="B26" s="169" t="s">
        <v>65</v>
      </c>
      <c r="C26" s="191" t="s">
        <v>66</v>
      </c>
      <c r="D26" s="170"/>
      <c r="E26" s="171"/>
      <c r="F26" s="172"/>
      <c r="G26" s="172">
        <f>SUMIF(AG27:AG35,"&lt;&gt;NOR",G27:G35)</f>
        <v>0</v>
      </c>
      <c r="H26" s="172"/>
      <c r="I26" s="172">
        <f>SUM(I27:I35)</f>
        <v>0</v>
      </c>
      <c r="J26" s="172"/>
      <c r="K26" s="172">
        <f>SUM(K27:K35)</f>
        <v>0</v>
      </c>
      <c r="L26" s="172"/>
      <c r="M26" s="172">
        <f>SUM(M27:M35)</f>
        <v>0</v>
      </c>
      <c r="N26" s="172"/>
      <c r="O26" s="172">
        <f>SUM(O27:O35)</f>
        <v>0</v>
      </c>
      <c r="P26" s="172"/>
      <c r="Q26" s="172">
        <f>SUM(Q27:Q35)</f>
        <v>0</v>
      </c>
      <c r="R26" s="172"/>
      <c r="S26" s="172"/>
      <c r="T26" s="173"/>
      <c r="U26" s="167"/>
      <c r="V26" s="167">
        <f>SUM(V27:V35)</f>
        <v>2.7800000000000002</v>
      </c>
      <c r="W26" s="167"/>
      <c r="X26" s="167"/>
      <c r="AG26" t="s">
        <v>104</v>
      </c>
    </row>
    <row r="27" spans="1:60" ht="22.5" outlineLevel="1" x14ac:dyDescent="0.2">
      <c r="A27" s="181">
        <v>11</v>
      </c>
      <c r="B27" s="182" t="s">
        <v>145</v>
      </c>
      <c r="C27" s="192" t="s">
        <v>146</v>
      </c>
      <c r="D27" s="183" t="s">
        <v>118</v>
      </c>
      <c r="E27" s="184">
        <v>9</v>
      </c>
      <c r="F27" s="185"/>
      <c r="G27" s="186">
        <f>ROUND(E27*F27,2)</f>
        <v>0</v>
      </c>
      <c r="H27" s="185"/>
      <c r="I27" s="186">
        <f>ROUND(E27*H27,2)</f>
        <v>0</v>
      </c>
      <c r="J27" s="185"/>
      <c r="K27" s="186">
        <f>ROUND(E27*J27,2)</f>
        <v>0</v>
      </c>
      <c r="L27" s="186">
        <v>21</v>
      </c>
      <c r="M27" s="186">
        <f>G27*(1+L27/100)</f>
        <v>0</v>
      </c>
      <c r="N27" s="186">
        <v>4.4000000000000002E-4</v>
      </c>
      <c r="O27" s="186">
        <f>ROUND(E27*N27,2)</f>
        <v>0</v>
      </c>
      <c r="P27" s="186">
        <v>0</v>
      </c>
      <c r="Q27" s="186">
        <f>ROUND(E27*P27,2)</f>
        <v>0</v>
      </c>
      <c r="R27" s="186" t="s">
        <v>135</v>
      </c>
      <c r="S27" s="186" t="s">
        <v>109</v>
      </c>
      <c r="T27" s="187" t="s">
        <v>109</v>
      </c>
      <c r="U27" s="163">
        <v>0.16400000000000001</v>
      </c>
      <c r="V27" s="163">
        <f>ROUND(E27*U27,2)</f>
        <v>1.48</v>
      </c>
      <c r="W27" s="163"/>
      <c r="X27" s="163" t="s">
        <v>110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111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81">
        <v>12</v>
      </c>
      <c r="B28" s="182" t="s">
        <v>147</v>
      </c>
      <c r="C28" s="192" t="s">
        <v>148</v>
      </c>
      <c r="D28" s="183" t="s">
        <v>149</v>
      </c>
      <c r="E28" s="184">
        <v>9</v>
      </c>
      <c r="F28" s="185"/>
      <c r="G28" s="186">
        <f>ROUND(E28*F28,2)</f>
        <v>0</v>
      </c>
      <c r="H28" s="185"/>
      <c r="I28" s="186">
        <f>ROUND(E28*H28,2)</f>
        <v>0</v>
      </c>
      <c r="J28" s="185"/>
      <c r="K28" s="186">
        <f>ROUND(E28*J28,2)</f>
        <v>0</v>
      </c>
      <c r="L28" s="186">
        <v>21</v>
      </c>
      <c r="M28" s="186">
        <f>G28*(1+L28/100)</f>
        <v>0</v>
      </c>
      <c r="N28" s="186">
        <v>0</v>
      </c>
      <c r="O28" s="186">
        <f>ROUND(E28*N28,2)</f>
        <v>0</v>
      </c>
      <c r="P28" s="186">
        <v>0</v>
      </c>
      <c r="Q28" s="186">
        <f>ROUND(E28*P28,2)</f>
        <v>0</v>
      </c>
      <c r="R28" s="186"/>
      <c r="S28" s="186" t="s">
        <v>150</v>
      </c>
      <c r="T28" s="187" t="s">
        <v>151</v>
      </c>
      <c r="U28" s="163">
        <v>0</v>
      </c>
      <c r="V28" s="163">
        <f>ROUND(E28*U28,2)</f>
        <v>0</v>
      </c>
      <c r="W28" s="163"/>
      <c r="X28" s="163" t="s">
        <v>110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111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81">
        <v>13</v>
      </c>
      <c r="B29" s="182" t="s">
        <v>152</v>
      </c>
      <c r="C29" s="192" t="s">
        <v>153</v>
      </c>
      <c r="D29" s="183" t="s">
        <v>149</v>
      </c>
      <c r="E29" s="184">
        <v>1</v>
      </c>
      <c r="F29" s="185"/>
      <c r="G29" s="186">
        <f>ROUND(E29*F29,2)</f>
        <v>0</v>
      </c>
      <c r="H29" s="185"/>
      <c r="I29" s="186">
        <f>ROUND(E29*H29,2)</f>
        <v>0</v>
      </c>
      <c r="J29" s="185"/>
      <c r="K29" s="186">
        <f>ROUND(E29*J29,2)</f>
        <v>0</v>
      </c>
      <c r="L29" s="186">
        <v>21</v>
      </c>
      <c r="M29" s="186">
        <f>G29*(1+L29/100)</f>
        <v>0</v>
      </c>
      <c r="N29" s="186">
        <v>0</v>
      </c>
      <c r="O29" s="186">
        <f>ROUND(E29*N29,2)</f>
        <v>0</v>
      </c>
      <c r="P29" s="186">
        <v>0</v>
      </c>
      <c r="Q29" s="186">
        <f>ROUND(E29*P29,2)</f>
        <v>0</v>
      </c>
      <c r="R29" s="186"/>
      <c r="S29" s="186" t="s">
        <v>150</v>
      </c>
      <c r="T29" s="187" t="s">
        <v>151</v>
      </c>
      <c r="U29" s="163">
        <v>0</v>
      </c>
      <c r="V29" s="163">
        <f>ROUND(E29*U29,2)</f>
        <v>0</v>
      </c>
      <c r="W29" s="163"/>
      <c r="X29" s="163" t="s">
        <v>110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111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81">
        <v>14</v>
      </c>
      <c r="B30" s="182" t="s">
        <v>154</v>
      </c>
      <c r="C30" s="192" t="s">
        <v>155</v>
      </c>
      <c r="D30" s="183" t="s">
        <v>149</v>
      </c>
      <c r="E30" s="184">
        <v>1</v>
      </c>
      <c r="F30" s="185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21</v>
      </c>
      <c r="M30" s="186">
        <f>G30*(1+L30/100)</f>
        <v>0</v>
      </c>
      <c r="N30" s="186">
        <v>0</v>
      </c>
      <c r="O30" s="186">
        <f>ROUND(E30*N30,2)</f>
        <v>0</v>
      </c>
      <c r="P30" s="186">
        <v>0</v>
      </c>
      <c r="Q30" s="186">
        <f>ROUND(E30*P30,2)</f>
        <v>0</v>
      </c>
      <c r="R30" s="186"/>
      <c r="S30" s="186" t="s">
        <v>150</v>
      </c>
      <c r="T30" s="187" t="s">
        <v>151</v>
      </c>
      <c r="U30" s="163">
        <v>0</v>
      </c>
      <c r="V30" s="163">
        <f>ROUND(E30*U30,2)</f>
        <v>0</v>
      </c>
      <c r="W30" s="163"/>
      <c r="X30" s="163" t="s">
        <v>110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111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4">
        <v>15</v>
      </c>
      <c r="B31" s="175" t="s">
        <v>156</v>
      </c>
      <c r="C31" s="193" t="s">
        <v>157</v>
      </c>
      <c r="D31" s="176" t="s">
        <v>118</v>
      </c>
      <c r="E31" s="177">
        <v>9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150</v>
      </c>
      <c r="T31" s="180" t="s">
        <v>109</v>
      </c>
      <c r="U31" s="163">
        <v>0.14399999999999999</v>
      </c>
      <c r="V31" s="163">
        <f>ROUND(E31*U31,2)</f>
        <v>1.3</v>
      </c>
      <c r="W31" s="163"/>
      <c r="X31" s="163" t="s">
        <v>110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111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8" t="s">
        <v>158</v>
      </c>
      <c r="D32" s="259"/>
      <c r="E32" s="259"/>
      <c r="F32" s="259"/>
      <c r="G32" s="259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3"/>
      <c r="Z32" s="153"/>
      <c r="AA32" s="153"/>
      <c r="AB32" s="153"/>
      <c r="AC32" s="153"/>
      <c r="AD32" s="153"/>
      <c r="AE32" s="153"/>
      <c r="AF32" s="153"/>
      <c r="AG32" s="153" t="s">
        <v>159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74">
        <v>16</v>
      </c>
      <c r="B33" s="175" t="s">
        <v>160</v>
      </c>
      <c r="C33" s="193" t="s">
        <v>161</v>
      </c>
      <c r="D33" s="176" t="s">
        <v>118</v>
      </c>
      <c r="E33" s="177">
        <v>9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2.0000000000000001E-4</v>
      </c>
      <c r="O33" s="179">
        <f>ROUND(E33*N33,2)</f>
        <v>0</v>
      </c>
      <c r="P33" s="179">
        <v>0</v>
      </c>
      <c r="Q33" s="179">
        <f>ROUND(E33*P33,2)</f>
        <v>0</v>
      </c>
      <c r="R33" s="179" t="s">
        <v>119</v>
      </c>
      <c r="S33" s="179" t="s">
        <v>109</v>
      </c>
      <c r="T33" s="180" t="s">
        <v>109</v>
      </c>
      <c r="U33" s="163">
        <v>0</v>
      </c>
      <c r="V33" s="163">
        <f>ROUND(E33*U33,2)</f>
        <v>0</v>
      </c>
      <c r="W33" s="163"/>
      <c r="X33" s="163" t="s">
        <v>120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121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194" t="s">
        <v>162</v>
      </c>
      <c r="D34" s="165"/>
      <c r="E34" s="166">
        <v>9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3"/>
      <c r="Z34" s="153"/>
      <c r="AA34" s="153"/>
      <c r="AB34" s="153"/>
      <c r="AC34" s="153"/>
      <c r="AD34" s="153"/>
      <c r="AE34" s="153"/>
      <c r="AF34" s="153"/>
      <c r="AG34" s="153" t="s">
        <v>115</v>
      </c>
      <c r="AH34" s="153">
        <v>5</v>
      </c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>
        <v>17</v>
      </c>
      <c r="B35" s="161" t="s">
        <v>163</v>
      </c>
      <c r="C35" s="195" t="s">
        <v>164</v>
      </c>
      <c r="D35" s="162" t="s">
        <v>0</v>
      </c>
      <c r="E35" s="188"/>
      <c r="F35" s="164"/>
      <c r="G35" s="163">
        <f>ROUND(E35*F35,2)</f>
        <v>0</v>
      </c>
      <c r="H35" s="164"/>
      <c r="I35" s="163">
        <f>ROUND(E35*H35,2)</f>
        <v>0</v>
      </c>
      <c r="J35" s="164"/>
      <c r="K35" s="163">
        <f>ROUND(E35*J35,2)</f>
        <v>0</v>
      </c>
      <c r="L35" s="163">
        <v>21</v>
      </c>
      <c r="M35" s="163">
        <f>G35*(1+L35/100)</f>
        <v>0</v>
      </c>
      <c r="N35" s="163">
        <v>0</v>
      </c>
      <c r="O35" s="163">
        <f>ROUND(E35*N35,2)</f>
        <v>0</v>
      </c>
      <c r="P35" s="163">
        <v>0</v>
      </c>
      <c r="Q35" s="163">
        <f>ROUND(E35*P35,2)</f>
        <v>0</v>
      </c>
      <c r="R35" s="163" t="s">
        <v>135</v>
      </c>
      <c r="S35" s="163" t="s">
        <v>109</v>
      </c>
      <c r="T35" s="163" t="s">
        <v>109</v>
      </c>
      <c r="U35" s="163">
        <v>0</v>
      </c>
      <c r="V35" s="163">
        <f>ROUND(E35*U35,2)</f>
        <v>0</v>
      </c>
      <c r="W35" s="163"/>
      <c r="X35" s="163" t="s">
        <v>125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126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68" t="s">
        <v>103</v>
      </c>
      <c r="B36" s="169" t="s">
        <v>67</v>
      </c>
      <c r="C36" s="191" t="s">
        <v>68</v>
      </c>
      <c r="D36" s="170"/>
      <c r="E36" s="171"/>
      <c r="F36" s="172"/>
      <c r="G36" s="172">
        <f>SUMIF(AG37:AG60,"&lt;&gt;NOR",G37:G60)</f>
        <v>0</v>
      </c>
      <c r="H36" s="172"/>
      <c r="I36" s="172">
        <f>SUM(I37:I60)</f>
        <v>0</v>
      </c>
      <c r="J36" s="172"/>
      <c r="K36" s="172">
        <f>SUM(K37:K60)</f>
        <v>0</v>
      </c>
      <c r="L36" s="172"/>
      <c r="M36" s="172">
        <f>SUM(M37:M60)</f>
        <v>0</v>
      </c>
      <c r="N36" s="172"/>
      <c r="O36" s="172">
        <f>SUM(O37:O60)</f>
        <v>0.65999999999999992</v>
      </c>
      <c r="P36" s="172"/>
      <c r="Q36" s="172">
        <f>SUM(Q37:Q60)</f>
        <v>0.36</v>
      </c>
      <c r="R36" s="172"/>
      <c r="S36" s="172"/>
      <c r="T36" s="173"/>
      <c r="U36" s="167"/>
      <c r="V36" s="167">
        <f>SUM(V37:V60)</f>
        <v>25.099999999999994</v>
      </c>
      <c r="W36" s="167"/>
      <c r="X36" s="167"/>
      <c r="AG36" t="s">
        <v>104</v>
      </c>
    </row>
    <row r="37" spans="1:60" outlineLevel="1" x14ac:dyDescent="0.2">
      <c r="A37" s="174">
        <v>18</v>
      </c>
      <c r="B37" s="175" t="s">
        <v>165</v>
      </c>
      <c r="C37" s="193" t="s">
        <v>166</v>
      </c>
      <c r="D37" s="176" t="s">
        <v>167</v>
      </c>
      <c r="E37" s="177">
        <v>15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 t="s">
        <v>135</v>
      </c>
      <c r="S37" s="179" t="s">
        <v>109</v>
      </c>
      <c r="T37" s="180" t="s">
        <v>109</v>
      </c>
      <c r="U37" s="163">
        <v>0.14399999999999999</v>
      </c>
      <c r="V37" s="163">
        <f>ROUND(E37*U37,2)</f>
        <v>2.16</v>
      </c>
      <c r="W37" s="163"/>
      <c r="X37" s="163" t="s">
        <v>110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111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58" t="s">
        <v>168</v>
      </c>
      <c r="D38" s="259"/>
      <c r="E38" s="259"/>
      <c r="F38" s="259"/>
      <c r="G38" s="259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3"/>
      <c r="Z38" s="153"/>
      <c r="AA38" s="153"/>
      <c r="AB38" s="153"/>
      <c r="AC38" s="153"/>
      <c r="AD38" s="153"/>
      <c r="AE38" s="153"/>
      <c r="AF38" s="153"/>
      <c r="AG38" s="153" t="s">
        <v>159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4">
        <v>19</v>
      </c>
      <c r="B39" s="175" t="s">
        <v>169</v>
      </c>
      <c r="C39" s="193" t="s">
        <v>170</v>
      </c>
      <c r="D39" s="176" t="s">
        <v>167</v>
      </c>
      <c r="E39" s="177">
        <v>15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79" t="s">
        <v>135</v>
      </c>
      <c r="S39" s="179" t="s">
        <v>109</v>
      </c>
      <c r="T39" s="180" t="s">
        <v>109</v>
      </c>
      <c r="U39" s="163">
        <v>0.13400000000000001</v>
      </c>
      <c r="V39" s="163">
        <f>ROUND(E39*U39,2)</f>
        <v>2.0099999999999998</v>
      </c>
      <c r="W39" s="163"/>
      <c r="X39" s="163" t="s">
        <v>110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111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58" t="s">
        <v>168</v>
      </c>
      <c r="D40" s="259"/>
      <c r="E40" s="259"/>
      <c r="F40" s="259"/>
      <c r="G40" s="259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3"/>
      <c r="Z40" s="153"/>
      <c r="AA40" s="153"/>
      <c r="AB40" s="153"/>
      <c r="AC40" s="153"/>
      <c r="AD40" s="153"/>
      <c r="AE40" s="153"/>
      <c r="AF40" s="153"/>
      <c r="AG40" s="153" t="s">
        <v>159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4" t="s">
        <v>171</v>
      </c>
      <c r="D41" s="165"/>
      <c r="E41" s="166">
        <v>15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53"/>
      <c r="Z41" s="153"/>
      <c r="AA41" s="153"/>
      <c r="AB41" s="153"/>
      <c r="AC41" s="153"/>
      <c r="AD41" s="153"/>
      <c r="AE41" s="153"/>
      <c r="AF41" s="153"/>
      <c r="AG41" s="153" t="s">
        <v>115</v>
      </c>
      <c r="AH41" s="153">
        <v>5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81">
        <v>20</v>
      </c>
      <c r="B42" s="182" t="s">
        <v>172</v>
      </c>
      <c r="C42" s="192" t="s">
        <v>173</v>
      </c>
      <c r="D42" s="183" t="s">
        <v>167</v>
      </c>
      <c r="E42" s="184">
        <v>15</v>
      </c>
      <c r="F42" s="185"/>
      <c r="G42" s="186">
        <f>ROUND(E42*F42,2)</f>
        <v>0</v>
      </c>
      <c r="H42" s="185"/>
      <c r="I42" s="186">
        <f>ROUND(E42*H42,2)</f>
        <v>0</v>
      </c>
      <c r="J42" s="185"/>
      <c r="K42" s="186">
        <f>ROUND(E42*J42,2)</f>
        <v>0</v>
      </c>
      <c r="L42" s="186">
        <v>21</v>
      </c>
      <c r="M42" s="186">
        <f>G42*(1+L42/100)</f>
        <v>0</v>
      </c>
      <c r="N42" s="186">
        <v>0</v>
      </c>
      <c r="O42" s="186">
        <f>ROUND(E42*N42,2)</f>
        <v>0</v>
      </c>
      <c r="P42" s="186">
        <v>2.3800000000000002E-2</v>
      </c>
      <c r="Q42" s="186">
        <f>ROUND(E42*P42,2)</f>
        <v>0.36</v>
      </c>
      <c r="R42" s="186" t="s">
        <v>135</v>
      </c>
      <c r="S42" s="186" t="s">
        <v>109</v>
      </c>
      <c r="T42" s="187" t="s">
        <v>109</v>
      </c>
      <c r="U42" s="163">
        <v>8.2000000000000003E-2</v>
      </c>
      <c r="V42" s="163">
        <f>ROUND(E42*U42,2)</f>
        <v>1.23</v>
      </c>
      <c r="W42" s="163"/>
      <c r="X42" s="163" t="s">
        <v>110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111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33.75" outlineLevel="1" x14ac:dyDescent="0.2">
      <c r="A43" s="174">
        <v>21</v>
      </c>
      <c r="B43" s="175" t="s">
        <v>174</v>
      </c>
      <c r="C43" s="193" t="s">
        <v>175</v>
      </c>
      <c r="D43" s="176" t="s">
        <v>118</v>
      </c>
      <c r="E43" s="177">
        <v>4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6.5519999999999995E-2</v>
      </c>
      <c r="O43" s="179">
        <f>ROUND(E43*N43,2)</f>
        <v>0.26</v>
      </c>
      <c r="P43" s="179">
        <v>0</v>
      </c>
      <c r="Q43" s="179">
        <f>ROUND(E43*P43,2)</f>
        <v>0</v>
      </c>
      <c r="R43" s="179" t="s">
        <v>135</v>
      </c>
      <c r="S43" s="179" t="s">
        <v>109</v>
      </c>
      <c r="T43" s="180" t="s">
        <v>109</v>
      </c>
      <c r="U43" s="163">
        <v>1.012</v>
      </c>
      <c r="V43" s="163">
        <f>ROUND(E43*U43,2)</f>
        <v>4.05</v>
      </c>
      <c r="W43" s="163"/>
      <c r="X43" s="163" t="s">
        <v>110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111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8" t="s">
        <v>176</v>
      </c>
      <c r="D44" s="259"/>
      <c r="E44" s="259"/>
      <c r="F44" s="259"/>
      <c r="G44" s="259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159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89" t="str">
        <f>C44</f>
        <v>Připojení G 1/2" vnitřní. PN10; Tmax 110°C; barva White RAL 9016; např. Radik Plan VK nebo rovnocenný</v>
      </c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60"/>
      <c r="B45" s="161"/>
      <c r="C45" s="260" t="s">
        <v>177</v>
      </c>
      <c r="D45" s="261"/>
      <c r="E45" s="261"/>
      <c r="F45" s="261"/>
      <c r="G45" s="261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159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89" t="str">
        <f>C45</f>
        <v>načení: TTHHHLLL-MMM00XX; TT-počet desek;HHH-výška(cm);LLL-délka(cm); MMM- označení modelU; doplňkové info; XX-kód barvy -  60P0010</v>
      </c>
      <c r="BB45" s="153"/>
      <c r="BC45" s="153"/>
      <c r="BD45" s="153"/>
      <c r="BE45" s="153"/>
      <c r="BF45" s="153"/>
      <c r="BG45" s="153"/>
      <c r="BH45" s="153"/>
    </row>
    <row r="46" spans="1:60" ht="33.75" outlineLevel="1" x14ac:dyDescent="0.2">
      <c r="A46" s="174">
        <v>22</v>
      </c>
      <c r="B46" s="175" t="s">
        <v>178</v>
      </c>
      <c r="C46" s="193" t="s">
        <v>179</v>
      </c>
      <c r="D46" s="176" t="s">
        <v>118</v>
      </c>
      <c r="E46" s="177">
        <v>1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3.8640000000000001E-2</v>
      </c>
      <c r="O46" s="179">
        <f>ROUND(E46*N46,2)</f>
        <v>0.04</v>
      </c>
      <c r="P46" s="179">
        <v>0</v>
      </c>
      <c r="Q46" s="179">
        <f>ROUND(E46*P46,2)</f>
        <v>0</v>
      </c>
      <c r="R46" s="179" t="s">
        <v>135</v>
      </c>
      <c r="S46" s="179" t="s">
        <v>109</v>
      </c>
      <c r="T46" s="180" t="s">
        <v>109</v>
      </c>
      <c r="U46" s="163">
        <v>0.95099999999999996</v>
      </c>
      <c r="V46" s="163">
        <f>ROUND(E46*U46,2)</f>
        <v>0.95</v>
      </c>
      <c r="W46" s="163"/>
      <c r="X46" s="163" t="s">
        <v>110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111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58" t="s">
        <v>176</v>
      </c>
      <c r="D47" s="259"/>
      <c r="E47" s="259"/>
      <c r="F47" s="259"/>
      <c r="G47" s="259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53"/>
      <c r="Z47" s="153"/>
      <c r="AA47" s="153"/>
      <c r="AB47" s="153"/>
      <c r="AC47" s="153"/>
      <c r="AD47" s="153"/>
      <c r="AE47" s="153"/>
      <c r="AF47" s="153"/>
      <c r="AG47" s="153" t="s">
        <v>159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89" t="str">
        <f>C47</f>
        <v>Připojení G 1/2" vnitřní. PN10; Tmax 110°C; barva White RAL 9016; např. Radik Plan VK nebo rovnocenný</v>
      </c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60"/>
      <c r="B48" s="161"/>
      <c r="C48" s="260" t="s">
        <v>177</v>
      </c>
      <c r="D48" s="261"/>
      <c r="E48" s="261"/>
      <c r="F48" s="261"/>
      <c r="G48" s="261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159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89" t="str">
        <f>C48</f>
        <v>načení: TTHHHLLL-MMM00XX; TT-počet desek;HHH-výška(cm);LLL-délka(cm); MMM- označení modelU; doplňkové info; XX-kód barvy -  60P0010</v>
      </c>
      <c r="BB48" s="153"/>
      <c r="BC48" s="153"/>
      <c r="BD48" s="153"/>
      <c r="BE48" s="153"/>
      <c r="BF48" s="153"/>
      <c r="BG48" s="153"/>
      <c r="BH48" s="153"/>
    </row>
    <row r="49" spans="1:60" ht="33.75" outlineLevel="1" x14ac:dyDescent="0.2">
      <c r="A49" s="174">
        <v>23</v>
      </c>
      <c r="B49" s="175" t="s">
        <v>180</v>
      </c>
      <c r="C49" s="193" t="s">
        <v>181</v>
      </c>
      <c r="D49" s="176" t="s">
        <v>118</v>
      </c>
      <c r="E49" s="177">
        <v>4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9.0160000000000004E-2</v>
      </c>
      <c r="O49" s="179">
        <f>ROUND(E49*N49,2)</f>
        <v>0.36</v>
      </c>
      <c r="P49" s="179">
        <v>0</v>
      </c>
      <c r="Q49" s="179">
        <f>ROUND(E49*P49,2)</f>
        <v>0</v>
      </c>
      <c r="R49" s="179" t="s">
        <v>135</v>
      </c>
      <c r="S49" s="179" t="s">
        <v>109</v>
      </c>
      <c r="T49" s="180" t="s">
        <v>109</v>
      </c>
      <c r="U49" s="163">
        <v>1.0529999999999999</v>
      </c>
      <c r="V49" s="163">
        <f>ROUND(E49*U49,2)</f>
        <v>4.21</v>
      </c>
      <c r="W49" s="163"/>
      <c r="X49" s="163" t="s">
        <v>110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111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8" t="s">
        <v>176</v>
      </c>
      <c r="D50" s="259"/>
      <c r="E50" s="259"/>
      <c r="F50" s="259"/>
      <c r="G50" s="259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159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89" t="str">
        <f>C50</f>
        <v>Připojení G 1/2" vnitřní. PN10; Tmax 110°C; barva White RAL 9016; např. Radik Plan VK nebo rovnocenný</v>
      </c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60"/>
      <c r="B51" s="161"/>
      <c r="C51" s="260" t="s">
        <v>177</v>
      </c>
      <c r="D51" s="261"/>
      <c r="E51" s="261"/>
      <c r="F51" s="261"/>
      <c r="G51" s="261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3"/>
      <c r="Z51" s="153"/>
      <c r="AA51" s="153"/>
      <c r="AB51" s="153"/>
      <c r="AC51" s="153"/>
      <c r="AD51" s="153"/>
      <c r="AE51" s="153"/>
      <c r="AF51" s="153"/>
      <c r="AG51" s="153" t="s">
        <v>159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89" t="str">
        <f>C51</f>
        <v>načení: TTHHHLLL-MMM00XX; TT-počet desek;HHH-výška(cm);LLL-délka(cm); MMM- označení modelU; doplňkové info; XX-kód barvy -  60P0010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24</v>
      </c>
      <c r="B52" s="175" t="s">
        <v>182</v>
      </c>
      <c r="C52" s="193" t="s">
        <v>183</v>
      </c>
      <c r="D52" s="176" t="s">
        <v>118</v>
      </c>
      <c r="E52" s="177">
        <v>12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9">
        <v>0</v>
      </c>
      <c r="O52" s="179">
        <f>ROUND(E52*N52,2)</f>
        <v>0</v>
      </c>
      <c r="P52" s="179">
        <v>0</v>
      </c>
      <c r="Q52" s="179">
        <f>ROUND(E52*P52,2)</f>
        <v>0</v>
      </c>
      <c r="R52" s="179" t="s">
        <v>135</v>
      </c>
      <c r="S52" s="179" t="s">
        <v>109</v>
      </c>
      <c r="T52" s="180" t="s">
        <v>109</v>
      </c>
      <c r="U52" s="163">
        <v>0.61699999999999999</v>
      </c>
      <c r="V52" s="163">
        <f>ROUND(E52*U52,2)</f>
        <v>7.4</v>
      </c>
      <c r="W52" s="163"/>
      <c r="X52" s="163" t="s">
        <v>110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111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4" t="s">
        <v>184</v>
      </c>
      <c r="D53" s="165"/>
      <c r="E53" s="166">
        <v>9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115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4" t="s">
        <v>185</v>
      </c>
      <c r="D54" s="165"/>
      <c r="E54" s="166">
        <v>3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115</v>
      </c>
      <c r="AH54" s="153">
        <v>0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4">
        <v>25</v>
      </c>
      <c r="B55" s="175" t="s">
        <v>186</v>
      </c>
      <c r="C55" s="193" t="s">
        <v>187</v>
      </c>
      <c r="D55" s="176" t="s">
        <v>118</v>
      </c>
      <c r="E55" s="177">
        <v>3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8.0000000000000007E-5</v>
      </c>
      <c r="O55" s="179">
        <f>ROUND(E55*N55,2)</f>
        <v>0</v>
      </c>
      <c r="P55" s="179">
        <v>0</v>
      </c>
      <c r="Q55" s="179">
        <f>ROUND(E55*P55,2)</f>
        <v>0</v>
      </c>
      <c r="R55" s="179" t="s">
        <v>135</v>
      </c>
      <c r="S55" s="179" t="s">
        <v>109</v>
      </c>
      <c r="T55" s="180" t="s">
        <v>109</v>
      </c>
      <c r="U55" s="163">
        <v>0.36099999999999999</v>
      </c>
      <c r="V55" s="163">
        <f>ROUND(E55*U55,2)</f>
        <v>1.08</v>
      </c>
      <c r="W55" s="163"/>
      <c r="X55" s="163" t="s">
        <v>110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111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8" t="s">
        <v>188</v>
      </c>
      <c r="D56" s="259"/>
      <c r="E56" s="259"/>
      <c r="F56" s="259"/>
      <c r="G56" s="259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3"/>
      <c r="Z56" s="153"/>
      <c r="AA56" s="153"/>
      <c r="AB56" s="153"/>
      <c r="AC56" s="153"/>
      <c r="AD56" s="153"/>
      <c r="AE56" s="153"/>
      <c r="AF56" s="153"/>
      <c r="AG56" s="153" t="s">
        <v>159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81">
        <v>26</v>
      </c>
      <c r="B57" s="182" t="s">
        <v>189</v>
      </c>
      <c r="C57" s="192" t="s">
        <v>190</v>
      </c>
      <c r="D57" s="183" t="s">
        <v>167</v>
      </c>
      <c r="E57" s="184">
        <v>15</v>
      </c>
      <c r="F57" s="185"/>
      <c r="G57" s="186">
        <f>ROUND(E57*F57,2)</f>
        <v>0</v>
      </c>
      <c r="H57" s="185"/>
      <c r="I57" s="186">
        <f>ROUND(E57*H57,2)</f>
        <v>0</v>
      </c>
      <c r="J57" s="185"/>
      <c r="K57" s="186">
        <f>ROUND(E57*J57,2)</f>
        <v>0</v>
      </c>
      <c r="L57" s="186">
        <v>21</v>
      </c>
      <c r="M57" s="186">
        <f>G57*(1+L57/100)</f>
        <v>0</v>
      </c>
      <c r="N57" s="186">
        <v>0</v>
      </c>
      <c r="O57" s="186">
        <f>ROUND(E57*N57,2)</f>
        <v>0</v>
      </c>
      <c r="P57" s="186">
        <v>0</v>
      </c>
      <c r="Q57" s="186">
        <f>ROUND(E57*P57,2)</f>
        <v>0</v>
      </c>
      <c r="R57" s="186" t="s">
        <v>135</v>
      </c>
      <c r="S57" s="186" t="s">
        <v>109</v>
      </c>
      <c r="T57" s="187" t="s">
        <v>109</v>
      </c>
      <c r="U57" s="163">
        <v>6.2E-2</v>
      </c>
      <c r="V57" s="163">
        <f>ROUND(E57*U57,2)</f>
        <v>0.93</v>
      </c>
      <c r="W57" s="163"/>
      <c r="X57" s="163" t="s">
        <v>110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111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74">
        <v>27</v>
      </c>
      <c r="B58" s="175" t="s">
        <v>191</v>
      </c>
      <c r="C58" s="193" t="s">
        <v>192</v>
      </c>
      <c r="D58" s="176" t="s">
        <v>118</v>
      </c>
      <c r="E58" s="177">
        <v>3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1.2999999999999999E-4</v>
      </c>
      <c r="O58" s="179">
        <f>ROUND(E58*N58,2)</f>
        <v>0</v>
      </c>
      <c r="P58" s="179">
        <v>0</v>
      </c>
      <c r="Q58" s="179">
        <f>ROUND(E58*P58,2)</f>
        <v>0</v>
      </c>
      <c r="R58" s="179" t="s">
        <v>135</v>
      </c>
      <c r="S58" s="179" t="s">
        <v>109</v>
      </c>
      <c r="T58" s="180" t="s">
        <v>109</v>
      </c>
      <c r="U58" s="163">
        <v>0.36</v>
      </c>
      <c r="V58" s="163">
        <f>ROUND(E58*U58,2)</f>
        <v>1.08</v>
      </c>
      <c r="W58" s="163"/>
      <c r="X58" s="163" t="s">
        <v>110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111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194" t="s">
        <v>193</v>
      </c>
      <c r="D59" s="165"/>
      <c r="E59" s="166">
        <v>3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53"/>
      <c r="Z59" s="153"/>
      <c r="AA59" s="153"/>
      <c r="AB59" s="153"/>
      <c r="AC59" s="153"/>
      <c r="AD59" s="153"/>
      <c r="AE59" s="153"/>
      <c r="AF59" s="153"/>
      <c r="AG59" s="153" t="s">
        <v>115</v>
      </c>
      <c r="AH59" s="153">
        <v>5</v>
      </c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>
        <v>28</v>
      </c>
      <c r="B60" s="161" t="s">
        <v>194</v>
      </c>
      <c r="C60" s="195" t="s">
        <v>195</v>
      </c>
      <c r="D60" s="162" t="s">
        <v>0</v>
      </c>
      <c r="E60" s="188"/>
      <c r="F60" s="164"/>
      <c r="G60" s="163">
        <f>ROUND(E60*F60,2)</f>
        <v>0</v>
      </c>
      <c r="H60" s="164"/>
      <c r="I60" s="163">
        <f>ROUND(E60*H60,2)</f>
        <v>0</v>
      </c>
      <c r="J60" s="164"/>
      <c r="K60" s="163">
        <f>ROUND(E60*J60,2)</f>
        <v>0</v>
      </c>
      <c r="L60" s="163">
        <v>21</v>
      </c>
      <c r="M60" s="163">
        <f>G60*(1+L60/100)</f>
        <v>0</v>
      </c>
      <c r="N60" s="163">
        <v>0</v>
      </c>
      <c r="O60" s="163">
        <f>ROUND(E60*N60,2)</f>
        <v>0</v>
      </c>
      <c r="P60" s="163">
        <v>0</v>
      </c>
      <c r="Q60" s="163">
        <f>ROUND(E60*P60,2)</f>
        <v>0</v>
      </c>
      <c r="R60" s="163" t="s">
        <v>135</v>
      </c>
      <c r="S60" s="163" t="s">
        <v>109</v>
      </c>
      <c r="T60" s="163" t="s">
        <v>109</v>
      </c>
      <c r="U60" s="163">
        <v>0</v>
      </c>
      <c r="V60" s="163">
        <f>ROUND(E60*U60,2)</f>
        <v>0</v>
      </c>
      <c r="W60" s="163"/>
      <c r="X60" s="163" t="s">
        <v>125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126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68" t="s">
        <v>103</v>
      </c>
      <c r="B61" s="169" t="s">
        <v>69</v>
      </c>
      <c r="C61" s="191" t="s">
        <v>70</v>
      </c>
      <c r="D61" s="170"/>
      <c r="E61" s="171"/>
      <c r="F61" s="172"/>
      <c r="G61" s="172">
        <f>SUMIF(AG62:AG70,"&lt;&gt;NOR",G62:G70)</f>
        <v>0</v>
      </c>
      <c r="H61" s="172"/>
      <c r="I61" s="172">
        <f>SUM(I62:I70)</f>
        <v>0</v>
      </c>
      <c r="J61" s="172"/>
      <c r="K61" s="172">
        <f>SUM(K62:K70)</f>
        <v>0</v>
      </c>
      <c r="L61" s="172"/>
      <c r="M61" s="172">
        <f>SUM(M62:M70)</f>
        <v>0</v>
      </c>
      <c r="N61" s="172"/>
      <c r="O61" s="172">
        <f>SUM(O62:O70)</f>
        <v>0</v>
      </c>
      <c r="P61" s="172"/>
      <c r="Q61" s="172">
        <f>SUM(Q62:Q70)</f>
        <v>0</v>
      </c>
      <c r="R61" s="172"/>
      <c r="S61" s="172"/>
      <c r="T61" s="173"/>
      <c r="U61" s="167"/>
      <c r="V61" s="167">
        <f>SUM(V62:V70)</f>
        <v>10.83</v>
      </c>
      <c r="W61" s="167"/>
      <c r="X61" s="167"/>
      <c r="AG61" t="s">
        <v>104</v>
      </c>
    </row>
    <row r="62" spans="1:60" outlineLevel="1" x14ac:dyDescent="0.2">
      <c r="A62" s="174">
        <v>29</v>
      </c>
      <c r="B62" s="175" t="s">
        <v>196</v>
      </c>
      <c r="C62" s="193" t="s">
        <v>197</v>
      </c>
      <c r="D62" s="176" t="s">
        <v>167</v>
      </c>
      <c r="E62" s="177">
        <v>15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9">
        <v>2.5000000000000001E-4</v>
      </c>
      <c r="O62" s="179">
        <f>ROUND(E62*N62,2)</f>
        <v>0</v>
      </c>
      <c r="P62" s="179">
        <v>0</v>
      </c>
      <c r="Q62" s="179">
        <f>ROUND(E62*P62,2)</f>
        <v>0</v>
      </c>
      <c r="R62" s="179" t="s">
        <v>198</v>
      </c>
      <c r="S62" s="179" t="s">
        <v>109</v>
      </c>
      <c r="T62" s="180" t="s">
        <v>109</v>
      </c>
      <c r="U62" s="163">
        <v>0.30599999999999999</v>
      </c>
      <c r="V62" s="163">
        <f>ROUND(E62*U62,2)</f>
        <v>4.59</v>
      </c>
      <c r="W62" s="163"/>
      <c r="X62" s="163" t="s">
        <v>110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111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6" t="s">
        <v>199</v>
      </c>
      <c r="D63" s="257"/>
      <c r="E63" s="257"/>
      <c r="F63" s="257"/>
      <c r="G63" s="257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128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260" t="s">
        <v>168</v>
      </c>
      <c r="D64" s="261"/>
      <c r="E64" s="261"/>
      <c r="F64" s="261"/>
      <c r="G64" s="261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53"/>
      <c r="Z64" s="153"/>
      <c r="AA64" s="153"/>
      <c r="AB64" s="153"/>
      <c r="AC64" s="153"/>
      <c r="AD64" s="153"/>
      <c r="AE64" s="153"/>
      <c r="AF64" s="153"/>
      <c r="AG64" s="153" t="s">
        <v>159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74">
        <v>30</v>
      </c>
      <c r="B65" s="175" t="s">
        <v>200</v>
      </c>
      <c r="C65" s="193" t="s">
        <v>201</v>
      </c>
      <c r="D65" s="176" t="s">
        <v>107</v>
      </c>
      <c r="E65" s="177">
        <v>38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9">
        <v>6.9999999999999994E-5</v>
      </c>
      <c r="O65" s="179">
        <f>ROUND(E65*N65,2)</f>
        <v>0</v>
      </c>
      <c r="P65" s="179">
        <v>0</v>
      </c>
      <c r="Q65" s="179">
        <f>ROUND(E65*P65,2)</f>
        <v>0</v>
      </c>
      <c r="R65" s="179" t="s">
        <v>198</v>
      </c>
      <c r="S65" s="179" t="s">
        <v>109</v>
      </c>
      <c r="T65" s="180" t="s">
        <v>109</v>
      </c>
      <c r="U65" s="163">
        <v>8.6999999999999994E-2</v>
      </c>
      <c r="V65" s="163">
        <f>ROUND(E65*U65,2)</f>
        <v>3.31</v>
      </c>
      <c r="W65" s="163"/>
      <c r="X65" s="163" t="s">
        <v>110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111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56" t="s">
        <v>202</v>
      </c>
      <c r="D66" s="257"/>
      <c r="E66" s="257"/>
      <c r="F66" s="257"/>
      <c r="G66" s="257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3"/>
      <c r="Z66" s="153"/>
      <c r="AA66" s="153"/>
      <c r="AB66" s="153"/>
      <c r="AC66" s="153"/>
      <c r="AD66" s="153"/>
      <c r="AE66" s="153"/>
      <c r="AF66" s="153"/>
      <c r="AG66" s="153" t="s">
        <v>128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4">
        <v>31</v>
      </c>
      <c r="B67" s="175" t="s">
        <v>203</v>
      </c>
      <c r="C67" s="193" t="s">
        <v>204</v>
      </c>
      <c r="D67" s="176" t="s">
        <v>107</v>
      </c>
      <c r="E67" s="177">
        <v>101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79">
        <v>3.0000000000000001E-5</v>
      </c>
      <c r="O67" s="179">
        <f>ROUND(E67*N67,2)</f>
        <v>0</v>
      </c>
      <c r="P67" s="179">
        <v>0</v>
      </c>
      <c r="Q67" s="179">
        <f>ROUND(E67*P67,2)</f>
        <v>0</v>
      </c>
      <c r="R67" s="179" t="s">
        <v>198</v>
      </c>
      <c r="S67" s="179" t="s">
        <v>109</v>
      </c>
      <c r="T67" s="180" t="s">
        <v>109</v>
      </c>
      <c r="U67" s="163">
        <v>2.9000000000000001E-2</v>
      </c>
      <c r="V67" s="163">
        <f>ROUND(E67*U67,2)</f>
        <v>2.93</v>
      </c>
      <c r="W67" s="163"/>
      <c r="X67" s="163" t="s">
        <v>110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111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256" t="s">
        <v>202</v>
      </c>
      <c r="D68" s="257"/>
      <c r="E68" s="257"/>
      <c r="F68" s="257"/>
      <c r="G68" s="257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53"/>
      <c r="Z68" s="153"/>
      <c r="AA68" s="153"/>
      <c r="AB68" s="153"/>
      <c r="AC68" s="153"/>
      <c r="AD68" s="153"/>
      <c r="AE68" s="153"/>
      <c r="AF68" s="153"/>
      <c r="AG68" s="153" t="s">
        <v>128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194" t="s">
        <v>142</v>
      </c>
      <c r="D69" s="165"/>
      <c r="E69" s="166">
        <v>89</v>
      </c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115</v>
      </c>
      <c r="AH69" s="153">
        <v>5</v>
      </c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4" t="s">
        <v>114</v>
      </c>
      <c r="D70" s="165"/>
      <c r="E70" s="166">
        <v>12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115</v>
      </c>
      <c r="AH70" s="153">
        <v>5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68" t="s">
        <v>103</v>
      </c>
      <c r="B71" s="169" t="s">
        <v>71</v>
      </c>
      <c r="C71" s="191" t="s">
        <v>72</v>
      </c>
      <c r="D71" s="170"/>
      <c r="E71" s="171"/>
      <c r="F71" s="172"/>
      <c r="G71" s="172">
        <f>SUMIF(AG72:AG77,"&lt;&gt;NOR",G72:G77)</f>
        <v>0</v>
      </c>
      <c r="H71" s="172"/>
      <c r="I71" s="172">
        <f>SUM(I72:I77)</f>
        <v>0</v>
      </c>
      <c r="J71" s="172"/>
      <c r="K71" s="172">
        <f>SUM(K72:K77)</f>
        <v>0</v>
      </c>
      <c r="L71" s="172"/>
      <c r="M71" s="172">
        <f>SUM(M72:M77)</f>
        <v>0</v>
      </c>
      <c r="N71" s="172"/>
      <c r="O71" s="172">
        <f>SUM(O72:O77)</f>
        <v>0</v>
      </c>
      <c r="P71" s="172"/>
      <c r="Q71" s="172">
        <f>SUM(Q72:Q77)</f>
        <v>2.16</v>
      </c>
      <c r="R71" s="172"/>
      <c r="S71" s="172"/>
      <c r="T71" s="173"/>
      <c r="U71" s="167"/>
      <c r="V71" s="167">
        <f>SUM(V72:V77)</f>
        <v>34.9</v>
      </c>
      <c r="W71" s="167"/>
      <c r="X71" s="167"/>
      <c r="AG71" t="s">
        <v>104</v>
      </c>
    </row>
    <row r="72" spans="1:60" outlineLevel="1" x14ac:dyDescent="0.2">
      <c r="A72" s="181">
        <v>32</v>
      </c>
      <c r="B72" s="182" t="s">
        <v>205</v>
      </c>
      <c r="C72" s="192" t="s">
        <v>206</v>
      </c>
      <c r="D72" s="183" t="s">
        <v>107</v>
      </c>
      <c r="E72" s="184">
        <v>115</v>
      </c>
      <c r="F72" s="185"/>
      <c r="G72" s="186">
        <f>ROUND(E72*F72,2)</f>
        <v>0</v>
      </c>
      <c r="H72" s="185"/>
      <c r="I72" s="186">
        <f>ROUND(E72*H72,2)</f>
        <v>0</v>
      </c>
      <c r="J72" s="185"/>
      <c r="K72" s="186">
        <f>ROUND(E72*J72,2)</f>
        <v>0</v>
      </c>
      <c r="L72" s="186">
        <v>21</v>
      </c>
      <c r="M72" s="186">
        <f>G72*(1+L72/100)</f>
        <v>0</v>
      </c>
      <c r="N72" s="186">
        <v>2.0000000000000002E-5</v>
      </c>
      <c r="O72" s="186">
        <f>ROUND(E72*N72,2)</f>
        <v>0</v>
      </c>
      <c r="P72" s="186">
        <v>3.2000000000000002E-3</v>
      </c>
      <c r="Q72" s="186">
        <f>ROUND(E72*P72,2)</f>
        <v>0.37</v>
      </c>
      <c r="R72" s="186" t="s">
        <v>135</v>
      </c>
      <c r="S72" s="186" t="s">
        <v>109</v>
      </c>
      <c r="T72" s="187" t="s">
        <v>109</v>
      </c>
      <c r="U72" s="163">
        <v>5.2999999999999999E-2</v>
      </c>
      <c r="V72" s="163">
        <f>ROUND(E72*U72,2)</f>
        <v>6.1</v>
      </c>
      <c r="W72" s="163"/>
      <c r="X72" s="163" t="s">
        <v>110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111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81">
        <v>33</v>
      </c>
      <c r="B73" s="182" t="s">
        <v>207</v>
      </c>
      <c r="C73" s="192" t="s">
        <v>208</v>
      </c>
      <c r="D73" s="183" t="s">
        <v>118</v>
      </c>
      <c r="E73" s="184">
        <v>20</v>
      </c>
      <c r="F73" s="185"/>
      <c r="G73" s="186">
        <f>ROUND(E73*F73,2)</f>
        <v>0</v>
      </c>
      <c r="H73" s="185"/>
      <c r="I73" s="186">
        <f>ROUND(E73*H73,2)</f>
        <v>0</v>
      </c>
      <c r="J73" s="185"/>
      <c r="K73" s="186">
        <f>ROUND(E73*J73,2)</f>
        <v>0</v>
      </c>
      <c r="L73" s="186">
        <v>21</v>
      </c>
      <c r="M73" s="186">
        <f>G73*(1+L73/100)</f>
        <v>0</v>
      </c>
      <c r="N73" s="186">
        <v>0</v>
      </c>
      <c r="O73" s="186">
        <f>ROUND(E73*N73,2)</f>
        <v>0</v>
      </c>
      <c r="P73" s="186">
        <v>7.2000000000000005E-4</v>
      </c>
      <c r="Q73" s="186">
        <f>ROUND(E73*P73,2)</f>
        <v>0.01</v>
      </c>
      <c r="R73" s="186" t="s">
        <v>135</v>
      </c>
      <c r="S73" s="186" t="s">
        <v>109</v>
      </c>
      <c r="T73" s="187" t="s">
        <v>109</v>
      </c>
      <c r="U73" s="163">
        <v>5.0000000000000001E-3</v>
      </c>
      <c r="V73" s="163">
        <f>ROUND(E73*U73,2)</f>
        <v>0.1</v>
      </c>
      <c r="W73" s="163"/>
      <c r="X73" s="163" t="s">
        <v>110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111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1">
        <v>34</v>
      </c>
      <c r="B74" s="182" t="s">
        <v>209</v>
      </c>
      <c r="C74" s="192" t="s">
        <v>210</v>
      </c>
      <c r="D74" s="183" t="s">
        <v>118</v>
      </c>
      <c r="E74" s="184">
        <v>38</v>
      </c>
      <c r="F74" s="185"/>
      <c r="G74" s="186">
        <f>ROUND(E74*F74,2)</f>
        <v>0</v>
      </c>
      <c r="H74" s="185"/>
      <c r="I74" s="186">
        <f>ROUND(E74*H74,2)</f>
        <v>0</v>
      </c>
      <c r="J74" s="185"/>
      <c r="K74" s="186">
        <f>ROUND(E74*J74,2)</f>
        <v>0</v>
      </c>
      <c r="L74" s="186">
        <v>21</v>
      </c>
      <c r="M74" s="186">
        <f>G74*(1+L74/100)</f>
        <v>0</v>
      </c>
      <c r="N74" s="186">
        <v>1.2999999999999999E-4</v>
      </c>
      <c r="O74" s="186">
        <f>ROUND(E74*N74,2)</f>
        <v>0</v>
      </c>
      <c r="P74" s="186">
        <v>1.1000000000000001E-3</v>
      </c>
      <c r="Q74" s="186">
        <f>ROUND(E74*P74,2)</f>
        <v>0.04</v>
      </c>
      <c r="R74" s="186" t="s">
        <v>135</v>
      </c>
      <c r="S74" s="186" t="s">
        <v>109</v>
      </c>
      <c r="T74" s="187" t="s">
        <v>109</v>
      </c>
      <c r="U74" s="163">
        <v>0.22900000000000001</v>
      </c>
      <c r="V74" s="163">
        <f>ROUND(E74*U74,2)</f>
        <v>8.6999999999999993</v>
      </c>
      <c r="W74" s="163"/>
      <c r="X74" s="163" t="s">
        <v>110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111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4">
        <v>35</v>
      </c>
      <c r="B75" s="175" t="s">
        <v>172</v>
      </c>
      <c r="C75" s="193" t="s">
        <v>173</v>
      </c>
      <c r="D75" s="176" t="s">
        <v>167</v>
      </c>
      <c r="E75" s="177">
        <v>73</v>
      </c>
      <c r="F75" s="178"/>
      <c r="G75" s="179">
        <f>ROUND(E75*F75,2)</f>
        <v>0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0</v>
      </c>
      <c r="N75" s="179">
        <v>0</v>
      </c>
      <c r="O75" s="179">
        <f>ROUND(E75*N75,2)</f>
        <v>0</v>
      </c>
      <c r="P75" s="179">
        <v>2.3800000000000002E-2</v>
      </c>
      <c r="Q75" s="179">
        <f>ROUND(E75*P75,2)</f>
        <v>1.74</v>
      </c>
      <c r="R75" s="179" t="s">
        <v>135</v>
      </c>
      <c r="S75" s="179" t="s">
        <v>109</v>
      </c>
      <c r="T75" s="180" t="s">
        <v>109</v>
      </c>
      <c r="U75" s="163">
        <v>8.2000000000000003E-2</v>
      </c>
      <c r="V75" s="163">
        <f>ROUND(E75*U75,2)</f>
        <v>5.99</v>
      </c>
      <c r="W75" s="163"/>
      <c r="X75" s="163" t="s">
        <v>110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111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8" t="s">
        <v>211</v>
      </c>
      <c r="D76" s="259"/>
      <c r="E76" s="259"/>
      <c r="F76" s="259"/>
      <c r="G76" s="259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159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81">
        <v>36</v>
      </c>
      <c r="B77" s="182" t="s">
        <v>212</v>
      </c>
      <c r="C77" s="192" t="s">
        <v>213</v>
      </c>
      <c r="D77" s="183" t="s">
        <v>214</v>
      </c>
      <c r="E77" s="184">
        <v>2.5186000000000002</v>
      </c>
      <c r="F77" s="185"/>
      <c r="G77" s="186">
        <f>ROUND(E77*F77,2)</f>
        <v>0</v>
      </c>
      <c r="H77" s="185"/>
      <c r="I77" s="186">
        <f>ROUND(E77*H77,2)</f>
        <v>0</v>
      </c>
      <c r="J77" s="185"/>
      <c r="K77" s="186">
        <f>ROUND(E77*J77,2)</f>
        <v>0</v>
      </c>
      <c r="L77" s="186">
        <v>21</v>
      </c>
      <c r="M77" s="186">
        <f>G77*(1+L77/100)</f>
        <v>0</v>
      </c>
      <c r="N77" s="186">
        <v>0</v>
      </c>
      <c r="O77" s="186">
        <f>ROUND(E77*N77,2)</f>
        <v>0</v>
      </c>
      <c r="P77" s="186">
        <v>0</v>
      </c>
      <c r="Q77" s="186">
        <f>ROUND(E77*P77,2)</f>
        <v>0</v>
      </c>
      <c r="R77" s="186" t="s">
        <v>135</v>
      </c>
      <c r="S77" s="186" t="s">
        <v>109</v>
      </c>
      <c r="T77" s="187" t="s">
        <v>109</v>
      </c>
      <c r="U77" s="163">
        <v>5.5620000000000003</v>
      </c>
      <c r="V77" s="163">
        <f>ROUND(E77*U77,2)</f>
        <v>14.01</v>
      </c>
      <c r="W77" s="163"/>
      <c r="X77" s="163" t="s">
        <v>215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216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68" t="s">
        <v>103</v>
      </c>
      <c r="B78" s="169" t="s">
        <v>73</v>
      </c>
      <c r="C78" s="191" t="s">
        <v>74</v>
      </c>
      <c r="D78" s="170"/>
      <c r="E78" s="171"/>
      <c r="F78" s="172"/>
      <c r="G78" s="172">
        <f>SUMIF(AG79:AG85,"&lt;&gt;NOR",G79:G85)</f>
        <v>0</v>
      </c>
      <c r="H78" s="172"/>
      <c r="I78" s="172">
        <f>SUM(I79:I85)</f>
        <v>0</v>
      </c>
      <c r="J78" s="172"/>
      <c r="K78" s="172">
        <f>SUM(K79:K85)</f>
        <v>0</v>
      </c>
      <c r="L78" s="172"/>
      <c r="M78" s="172">
        <f>SUM(M79:M85)</f>
        <v>0</v>
      </c>
      <c r="N78" s="172"/>
      <c r="O78" s="172">
        <f>SUM(O79:O85)</f>
        <v>0</v>
      </c>
      <c r="P78" s="172"/>
      <c r="Q78" s="172">
        <f>SUM(Q79:Q85)</f>
        <v>0</v>
      </c>
      <c r="R78" s="172"/>
      <c r="S78" s="172"/>
      <c r="T78" s="173"/>
      <c r="U78" s="167"/>
      <c r="V78" s="167">
        <f>SUM(V79:V85)</f>
        <v>172</v>
      </c>
      <c r="W78" s="167"/>
      <c r="X78" s="167"/>
      <c r="AG78" t="s">
        <v>104</v>
      </c>
    </row>
    <row r="79" spans="1:60" outlineLevel="1" x14ac:dyDescent="0.2">
      <c r="A79" s="181">
        <v>37</v>
      </c>
      <c r="B79" s="182" t="s">
        <v>217</v>
      </c>
      <c r="C79" s="192" t="s">
        <v>218</v>
      </c>
      <c r="D79" s="183" t="s">
        <v>219</v>
      </c>
      <c r="E79" s="184">
        <v>1</v>
      </c>
      <c r="F79" s="185"/>
      <c r="G79" s="186">
        <f>ROUND(E79*F79,2)</f>
        <v>0</v>
      </c>
      <c r="H79" s="185"/>
      <c r="I79" s="186">
        <f>ROUND(E79*H79,2)</f>
        <v>0</v>
      </c>
      <c r="J79" s="185"/>
      <c r="K79" s="186">
        <f>ROUND(E79*J79,2)</f>
        <v>0</v>
      </c>
      <c r="L79" s="186">
        <v>21</v>
      </c>
      <c r="M79" s="186">
        <f>G79*(1+L79/100)</f>
        <v>0</v>
      </c>
      <c r="N79" s="186">
        <v>0</v>
      </c>
      <c r="O79" s="186">
        <f>ROUND(E79*N79,2)</f>
        <v>0</v>
      </c>
      <c r="P79" s="186">
        <v>0</v>
      </c>
      <c r="Q79" s="186">
        <f>ROUND(E79*P79,2)</f>
        <v>0</v>
      </c>
      <c r="R79" s="186"/>
      <c r="S79" s="186" t="s">
        <v>150</v>
      </c>
      <c r="T79" s="187" t="s">
        <v>151</v>
      </c>
      <c r="U79" s="163">
        <v>0</v>
      </c>
      <c r="V79" s="163">
        <f>ROUND(E79*U79,2)</f>
        <v>0</v>
      </c>
      <c r="W79" s="163"/>
      <c r="X79" s="163" t="s">
        <v>110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111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74">
        <v>38</v>
      </c>
      <c r="B80" s="175" t="s">
        <v>220</v>
      </c>
      <c r="C80" s="193" t="s">
        <v>221</v>
      </c>
      <c r="D80" s="176" t="s">
        <v>222</v>
      </c>
      <c r="E80" s="177">
        <v>112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9">
        <v>0</v>
      </c>
      <c r="O80" s="179">
        <f>ROUND(E80*N80,2)</f>
        <v>0</v>
      </c>
      <c r="P80" s="179">
        <v>0</v>
      </c>
      <c r="Q80" s="179">
        <f>ROUND(E80*P80,2)</f>
        <v>0</v>
      </c>
      <c r="R80" s="179" t="s">
        <v>223</v>
      </c>
      <c r="S80" s="179" t="s">
        <v>109</v>
      </c>
      <c r="T80" s="180" t="s">
        <v>109</v>
      </c>
      <c r="U80" s="163">
        <v>1</v>
      </c>
      <c r="V80" s="163">
        <f>ROUND(E80*U80,2)</f>
        <v>112</v>
      </c>
      <c r="W80" s="163"/>
      <c r="X80" s="163" t="s">
        <v>224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225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58" t="s">
        <v>226</v>
      </c>
      <c r="D81" s="259"/>
      <c r="E81" s="259"/>
      <c r="F81" s="259"/>
      <c r="G81" s="259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3"/>
      <c r="Z81" s="153"/>
      <c r="AA81" s="153"/>
      <c r="AB81" s="153"/>
      <c r="AC81" s="153"/>
      <c r="AD81" s="153"/>
      <c r="AE81" s="153"/>
      <c r="AF81" s="153"/>
      <c r="AG81" s="153" t="s">
        <v>159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60" t="s">
        <v>227</v>
      </c>
      <c r="D82" s="261"/>
      <c r="E82" s="261"/>
      <c r="F82" s="261"/>
      <c r="G82" s="261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3"/>
      <c r="Z82" s="153"/>
      <c r="AA82" s="153"/>
      <c r="AB82" s="153"/>
      <c r="AC82" s="153"/>
      <c r="AD82" s="153"/>
      <c r="AE82" s="153"/>
      <c r="AF82" s="153"/>
      <c r="AG82" s="153" t="s">
        <v>159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60" t="s">
        <v>228</v>
      </c>
      <c r="D83" s="261"/>
      <c r="E83" s="261"/>
      <c r="F83" s="261"/>
      <c r="G83" s="261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3"/>
      <c r="Z83" s="153"/>
      <c r="AA83" s="153"/>
      <c r="AB83" s="153"/>
      <c r="AC83" s="153"/>
      <c r="AD83" s="153"/>
      <c r="AE83" s="153"/>
      <c r="AF83" s="153"/>
      <c r="AG83" s="153" t="s">
        <v>159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4">
        <v>39</v>
      </c>
      <c r="B84" s="175" t="s">
        <v>229</v>
      </c>
      <c r="C84" s="193" t="s">
        <v>230</v>
      </c>
      <c r="D84" s="176" t="s">
        <v>222</v>
      </c>
      <c r="E84" s="177">
        <v>60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9">
        <v>0</v>
      </c>
      <c r="O84" s="179">
        <f>ROUND(E84*N84,2)</f>
        <v>0</v>
      </c>
      <c r="P84" s="179">
        <v>0</v>
      </c>
      <c r="Q84" s="179">
        <f>ROUND(E84*P84,2)</f>
        <v>0</v>
      </c>
      <c r="R84" s="179" t="s">
        <v>223</v>
      </c>
      <c r="S84" s="179" t="s">
        <v>109</v>
      </c>
      <c r="T84" s="180" t="s">
        <v>109</v>
      </c>
      <c r="U84" s="163">
        <v>1</v>
      </c>
      <c r="V84" s="163">
        <f>ROUND(E84*U84,2)</f>
        <v>60</v>
      </c>
      <c r="W84" s="163"/>
      <c r="X84" s="163" t="s">
        <v>224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225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258" t="s">
        <v>231</v>
      </c>
      <c r="D85" s="259"/>
      <c r="E85" s="259"/>
      <c r="F85" s="259"/>
      <c r="G85" s="259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53"/>
      <c r="Z85" s="153"/>
      <c r="AA85" s="153"/>
      <c r="AB85" s="153"/>
      <c r="AC85" s="153"/>
      <c r="AD85" s="153"/>
      <c r="AE85" s="153"/>
      <c r="AF85" s="153"/>
      <c r="AG85" s="153" t="s">
        <v>159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89" t="str">
        <f>C85</f>
        <v>včetně vrtání prostupů, frézování drážek v podlaze, zednické výpomoci zapravení zdiva a podlahy po montáži potrubí</v>
      </c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3"/>
      <c r="B86" s="4"/>
      <c r="C86" s="196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90</v>
      </c>
    </row>
    <row r="87" spans="1:60" x14ac:dyDescent="0.2">
      <c r="A87" s="156"/>
      <c r="B87" s="157" t="s">
        <v>29</v>
      </c>
      <c r="C87" s="197"/>
      <c r="D87" s="158"/>
      <c r="E87" s="159"/>
      <c r="F87" s="159"/>
      <c r="G87" s="190">
        <f>G8+G15+G26+G36+G61+G71+G78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232</v>
      </c>
    </row>
    <row r="88" spans="1:60" x14ac:dyDescent="0.2">
      <c r="C88" s="198"/>
      <c r="D88" s="10"/>
      <c r="AG88" t="s">
        <v>233</v>
      </c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gdgjpEpp6bMkW4DKEVLVzCA3CMcdQEjYDl1BvplFiBQFKmeh2xG8Uk7QA4RG8v+y+ABUfETHAIuPleeeDQC2g==" saltValue="DcoUy3QhbdqqiElhob/M3A==" spinCount="100000" sheet="1"/>
  <mergeCells count="24">
    <mergeCell ref="C48:G48"/>
    <mergeCell ref="A1:G1"/>
    <mergeCell ref="C2:G2"/>
    <mergeCell ref="C3:G3"/>
    <mergeCell ref="C4:G4"/>
    <mergeCell ref="C14:G14"/>
    <mergeCell ref="C32:G32"/>
    <mergeCell ref="C38:G38"/>
    <mergeCell ref="C40:G40"/>
    <mergeCell ref="C44:G44"/>
    <mergeCell ref="C45:G45"/>
    <mergeCell ref="C47:G47"/>
    <mergeCell ref="C85:G85"/>
    <mergeCell ref="C50:G50"/>
    <mergeCell ref="C51:G51"/>
    <mergeCell ref="C56:G56"/>
    <mergeCell ref="C63:G63"/>
    <mergeCell ref="C64:G64"/>
    <mergeCell ref="C66:G66"/>
    <mergeCell ref="C68:G68"/>
    <mergeCell ref="C76:G76"/>
    <mergeCell ref="C81:G81"/>
    <mergeCell ref="C82:G82"/>
    <mergeCell ref="C83:G83"/>
  </mergeCells>
  <pageMargins left="0.39370078740157483" right="0.19685039370078741" top="0.59055118110236227" bottom="0.39370078740157483" header="0" footer="0.19685039370078741"/>
  <pageSetup paperSize="9" fitToHeight="0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210 210.51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210 210.51 Pol'!Názvy_tisku</vt:lpstr>
      <vt:lpstr>oadresa</vt:lpstr>
      <vt:lpstr>Stavba!Objednatel</vt:lpstr>
      <vt:lpstr>Stavba!Objekt</vt:lpstr>
      <vt:lpstr>'SO 210 210.51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Tomáš Bubeník</cp:lastModifiedBy>
  <cp:lastPrinted>2021-01-15T08:23:42Z</cp:lastPrinted>
  <dcterms:created xsi:type="dcterms:W3CDTF">2009-04-08T07:15:50Z</dcterms:created>
  <dcterms:modified xsi:type="dcterms:W3CDTF">2021-01-15T08:23:59Z</dcterms:modified>
</cp:coreProperties>
</file>