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19-015-5_F_120\120.51_UT\"/>
    </mc:Choice>
  </mc:AlternateContent>
  <xr:revisionPtr revIDLastSave="0" documentId="13_ncr:1_{83960961-0325-447D-AC64-B1BE1BA72506}" xr6:coauthVersionLast="36" xr6:coauthVersionMax="45" xr10:uidLastSave="{00000000-0000-0000-0000-000000000000}"/>
  <bookViews>
    <workbookView xWindow="0" yWindow="0" windowWidth="28800" windowHeight="1207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120 120.51 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120 120.51 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120 120.51  Pol'!$A$1:$X$263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4" i="1" l="1"/>
  <c r="I53" i="1"/>
  <c r="G42" i="1"/>
  <c r="F42" i="1"/>
  <c r="G41" i="1"/>
  <c r="F41" i="1"/>
  <c r="G39" i="1"/>
  <c r="F39" i="1"/>
  <c r="G262" i="12"/>
  <c r="BA235" i="12"/>
  <c r="BA231" i="12"/>
  <c r="BA201" i="12"/>
  <c r="BA184" i="12"/>
  <c r="BA74" i="12"/>
  <c r="BA73" i="12"/>
  <c r="BA68" i="12"/>
  <c r="BA67" i="12"/>
  <c r="BA64" i="12"/>
  <c r="BA52" i="12"/>
  <c r="BA47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2" i="12"/>
  <c r="I12" i="12"/>
  <c r="K12" i="12"/>
  <c r="M12" i="12"/>
  <c r="O12" i="12"/>
  <c r="Q12" i="12"/>
  <c r="V12" i="12"/>
  <c r="G14" i="12"/>
  <c r="M14" i="12" s="1"/>
  <c r="I14" i="12"/>
  <c r="K14" i="12"/>
  <c r="O14" i="12"/>
  <c r="O8" i="12" s="1"/>
  <c r="Q14" i="12"/>
  <c r="V14" i="12"/>
  <c r="G15" i="12"/>
  <c r="M15" i="12" s="1"/>
  <c r="I15" i="12"/>
  <c r="K15" i="12"/>
  <c r="O15" i="12"/>
  <c r="Q15" i="12"/>
  <c r="V15" i="12"/>
  <c r="G16" i="12"/>
  <c r="I16" i="12"/>
  <c r="K16" i="12"/>
  <c r="M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I20" i="12"/>
  <c r="K20" i="12"/>
  <c r="M20" i="12"/>
  <c r="O20" i="12"/>
  <c r="Q20" i="12"/>
  <c r="V20" i="12"/>
  <c r="G24" i="12"/>
  <c r="I24" i="12"/>
  <c r="K24" i="12"/>
  <c r="M24" i="12"/>
  <c r="O24" i="12"/>
  <c r="Q24" i="12"/>
  <c r="V24" i="12"/>
  <c r="G26" i="12"/>
  <c r="M26" i="12" s="1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1" i="12"/>
  <c r="I31" i="12"/>
  <c r="K31" i="12"/>
  <c r="M31" i="12"/>
  <c r="O31" i="12"/>
  <c r="Q31" i="12"/>
  <c r="V31" i="12"/>
  <c r="G33" i="12"/>
  <c r="M33" i="12" s="1"/>
  <c r="I33" i="12"/>
  <c r="K33" i="12"/>
  <c r="O33" i="12"/>
  <c r="Q33" i="12"/>
  <c r="V33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1" i="12"/>
  <c r="I41" i="12"/>
  <c r="K41" i="12"/>
  <c r="M41" i="12"/>
  <c r="O41" i="12"/>
  <c r="Q41" i="12"/>
  <c r="V41" i="12"/>
  <c r="G46" i="12"/>
  <c r="M46" i="12" s="1"/>
  <c r="I46" i="12"/>
  <c r="K46" i="12"/>
  <c r="O46" i="12"/>
  <c r="Q46" i="12"/>
  <c r="V46" i="12"/>
  <c r="G51" i="12"/>
  <c r="M51" i="12" s="1"/>
  <c r="I51" i="12"/>
  <c r="K51" i="12"/>
  <c r="O51" i="12"/>
  <c r="Q51" i="12"/>
  <c r="V51" i="12"/>
  <c r="G54" i="12"/>
  <c r="I54" i="12"/>
  <c r="K54" i="12"/>
  <c r="M54" i="12"/>
  <c r="O54" i="12"/>
  <c r="Q54" i="12"/>
  <c r="V54" i="12"/>
  <c r="G55" i="12"/>
  <c r="I55" i="12"/>
  <c r="K55" i="12"/>
  <c r="M55" i="12"/>
  <c r="O55" i="12"/>
  <c r="Q55" i="12"/>
  <c r="V55" i="12"/>
  <c r="G65" i="12"/>
  <c r="M65" i="12" s="1"/>
  <c r="I65" i="12"/>
  <c r="K65" i="12"/>
  <c r="O65" i="12"/>
  <c r="Q65" i="12"/>
  <c r="V65" i="12"/>
  <c r="G71" i="12"/>
  <c r="M71" i="12" s="1"/>
  <c r="I71" i="12"/>
  <c r="K71" i="12"/>
  <c r="O71" i="12"/>
  <c r="Q71" i="12"/>
  <c r="V71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I94" i="12"/>
  <c r="K94" i="12"/>
  <c r="M94" i="12"/>
  <c r="O94" i="12"/>
  <c r="Q94" i="12"/>
  <c r="V94" i="12"/>
  <c r="G95" i="12"/>
  <c r="I95" i="12"/>
  <c r="K95" i="12"/>
  <c r="M95" i="12"/>
  <c r="O95" i="12"/>
  <c r="Q95" i="12"/>
  <c r="V95" i="12"/>
  <c r="G100" i="12"/>
  <c r="M100" i="12" s="1"/>
  <c r="I100" i="12"/>
  <c r="K100" i="12"/>
  <c r="O100" i="12"/>
  <c r="Q100" i="12"/>
  <c r="V100" i="12"/>
  <c r="G101" i="12"/>
  <c r="I101" i="12"/>
  <c r="K101" i="12"/>
  <c r="M101" i="12"/>
  <c r="O101" i="12"/>
  <c r="Q101" i="12"/>
  <c r="V101" i="12"/>
  <c r="G102" i="12"/>
  <c r="M102" i="12" s="1"/>
  <c r="I102" i="12"/>
  <c r="K102" i="12"/>
  <c r="O102" i="12"/>
  <c r="Q102" i="12"/>
  <c r="V102" i="12"/>
  <c r="G104" i="12"/>
  <c r="I104" i="12"/>
  <c r="K104" i="12"/>
  <c r="M104" i="12"/>
  <c r="O104" i="12"/>
  <c r="Q104" i="12"/>
  <c r="V104" i="12"/>
  <c r="G106" i="12"/>
  <c r="I106" i="12"/>
  <c r="I105" i="12" s="1"/>
  <c r="K106" i="12"/>
  <c r="K105" i="12" s="1"/>
  <c r="M106" i="12"/>
  <c r="O106" i="12"/>
  <c r="Q106" i="12"/>
  <c r="Q105" i="12" s="1"/>
  <c r="V106" i="12"/>
  <c r="V105" i="12" s="1"/>
  <c r="G107" i="12"/>
  <c r="M107" i="12" s="1"/>
  <c r="I107" i="12"/>
  <c r="K107" i="12"/>
  <c r="O107" i="12"/>
  <c r="Q107" i="12"/>
  <c r="V107" i="12"/>
  <c r="G109" i="12"/>
  <c r="I109" i="12"/>
  <c r="K109" i="12"/>
  <c r="M109" i="12"/>
  <c r="O109" i="12"/>
  <c r="Q109" i="12"/>
  <c r="V109" i="12"/>
  <c r="G111" i="12"/>
  <c r="M111" i="12" s="1"/>
  <c r="I111" i="12"/>
  <c r="K111" i="12"/>
  <c r="O111" i="12"/>
  <c r="O105" i="12" s="1"/>
  <c r="Q111" i="12"/>
  <c r="V111" i="12"/>
  <c r="G113" i="12"/>
  <c r="I113" i="12"/>
  <c r="K113" i="12"/>
  <c r="M113" i="12"/>
  <c r="O113" i="12"/>
  <c r="Q113" i="12"/>
  <c r="V113" i="12"/>
  <c r="G115" i="12"/>
  <c r="I115" i="12"/>
  <c r="K115" i="12"/>
  <c r="M115" i="12"/>
  <c r="O115" i="12"/>
  <c r="Q115" i="12"/>
  <c r="V115" i="12"/>
  <c r="G119" i="12"/>
  <c r="I119" i="12"/>
  <c r="K119" i="12"/>
  <c r="M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I122" i="12"/>
  <c r="K122" i="12"/>
  <c r="M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I124" i="12"/>
  <c r="K124" i="12"/>
  <c r="M124" i="12"/>
  <c r="O124" i="12"/>
  <c r="Q124" i="12"/>
  <c r="V124" i="12"/>
  <c r="G125" i="12"/>
  <c r="M125" i="12" s="1"/>
  <c r="I125" i="12"/>
  <c r="K125" i="12"/>
  <c r="O125" i="12"/>
  <c r="Q125" i="12"/>
  <c r="V125" i="12"/>
  <c r="G127" i="12"/>
  <c r="I127" i="12"/>
  <c r="K127" i="12"/>
  <c r="M127" i="12"/>
  <c r="O127" i="12"/>
  <c r="Q127" i="12"/>
  <c r="V127" i="12"/>
  <c r="G129" i="12"/>
  <c r="M129" i="12" s="1"/>
  <c r="I129" i="12"/>
  <c r="K129" i="12"/>
  <c r="O129" i="12"/>
  <c r="Q129" i="12"/>
  <c r="V129" i="12"/>
  <c r="G131" i="12"/>
  <c r="I131" i="12"/>
  <c r="K131" i="12"/>
  <c r="M131" i="12"/>
  <c r="O131" i="12"/>
  <c r="Q131" i="12"/>
  <c r="V131" i="12"/>
  <c r="G133" i="12"/>
  <c r="M133" i="12" s="1"/>
  <c r="I133" i="12"/>
  <c r="K133" i="12"/>
  <c r="O133" i="12"/>
  <c r="Q133" i="12"/>
  <c r="V133" i="12"/>
  <c r="G136" i="12"/>
  <c r="I136" i="12"/>
  <c r="K136" i="12"/>
  <c r="M136" i="12"/>
  <c r="O136" i="12"/>
  <c r="Q136" i="12"/>
  <c r="V136" i="12"/>
  <c r="G141" i="12"/>
  <c r="I141" i="12"/>
  <c r="K141" i="12"/>
  <c r="M141" i="12"/>
  <c r="O141" i="12"/>
  <c r="Q141" i="12"/>
  <c r="V141" i="12"/>
  <c r="G143" i="12"/>
  <c r="I143" i="12"/>
  <c r="K143" i="12"/>
  <c r="M143" i="12"/>
  <c r="O143" i="12"/>
  <c r="Q143" i="12"/>
  <c r="V143" i="12"/>
  <c r="G145" i="12"/>
  <c r="M145" i="12" s="1"/>
  <c r="I145" i="12"/>
  <c r="K145" i="12"/>
  <c r="O145" i="12"/>
  <c r="Q145" i="12"/>
  <c r="V145" i="12"/>
  <c r="G147" i="12"/>
  <c r="I147" i="12"/>
  <c r="K147" i="12"/>
  <c r="M147" i="12"/>
  <c r="O147" i="12"/>
  <c r="Q147" i="12"/>
  <c r="V147" i="12"/>
  <c r="G149" i="12"/>
  <c r="M149" i="12" s="1"/>
  <c r="I149" i="12"/>
  <c r="K149" i="12"/>
  <c r="O149" i="12"/>
  <c r="Q149" i="12"/>
  <c r="V149" i="12"/>
  <c r="G150" i="12"/>
  <c r="I150" i="12"/>
  <c r="K150" i="12"/>
  <c r="M150" i="12"/>
  <c r="O150" i="12"/>
  <c r="Q150" i="12"/>
  <c r="V150" i="12"/>
  <c r="G151" i="12"/>
  <c r="M151" i="12" s="1"/>
  <c r="I151" i="12"/>
  <c r="K151" i="12"/>
  <c r="O151" i="12"/>
  <c r="Q151" i="12"/>
  <c r="V151" i="12"/>
  <c r="G153" i="12"/>
  <c r="I153" i="12"/>
  <c r="K153" i="12"/>
  <c r="M153" i="12"/>
  <c r="O153" i="12"/>
  <c r="Q153" i="12"/>
  <c r="V153" i="12"/>
  <c r="G155" i="12"/>
  <c r="I155" i="12"/>
  <c r="K155" i="12"/>
  <c r="M155" i="12"/>
  <c r="O155" i="12"/>
  <c r="Q155" i="12"/>
  <c r="V155" i="12"/>
  <c r="G157" i="12"/>
  <c r="I157" i="12"/>
  <c r="K157" i="12"/>
  <c r="M157" i="12"/>
  <c r="O157" i="12"/>
  <c r="Q157" i="12"/>
  <c r="V157" i="12"/>
  <c r="G160" i="12"/>
  <c r="M160" i="12" s="1"/>
  <c r="I160" i="12"/>
  <c r="K160" i="12"/>
  <c r="O160" i="12"/>
  <c r="Q160" i="12"/>
  <c r="V160" i="12"/>
  <c r="G162" i="12"/>
  <c r="I162" i="12"/>
  <c r="K162" i="12"/>
  <c r="M162" i="12"/>
  <c r="O162" i="12"/>
  <c r="Q162" i="12"/>
  <c r="V162" i="12"/>
  <c r="G164" i="12"/>
  <c r="M164" i="12" s="1"/>
  <c r="I164" i="12"/>
  <c r="K164" i="12"/>
  <c r="O164" i="12"/>
  <c r="Q164" i="12"/>
  <c r="V164" i="12"/>
  <c r="G166" i="12"/>
  <c r="I166" i="12"/>
  <c r="K166" i="12"/>
  <c r="M166" i="12"/>
  <c r="O166" i="12"/>
  <c r="Q166" i="12"/>
  <c r="V166" i="12"/>
  <c r="G168" i="12"/>
  <c r="M168" i="12" s="1"/>
  <c r="I168" i="12"/>
  <c r="K168" i="12"/>
  <c r="O168" i="12"/>
  <c r="Q168" i="12"/>
  <c r="V168" i="12"/>
  <c r="G170" i="12"/>
  <c r="I170" i="12"/>
  <c r="K170" i="12"/>
  <c r="M170" i="12"/>
  <c r="O170" i="12"/>
  <c r="Q170" i="12"/>
  <c r="V170" i="12"/>
  <c r="G172" i="12"/>
  <c r="M172" i="12" s="1"/>
  <c r="I172" i="12"/>
  <c r="K172" i="12"/>
  <c r="O172" i="12"/>
  <c r="Q172" i="12"/>
  <c r="V172" i="12"/>
  <c r="G174" i="12"/>
  <c r="I174" i="12"/>
  <c r="K174" i="12"/>
  <c r="M174" i="12"/>
  <c r="O174" i="12"/>
  <c r="Q174" i="12"/>
  <c r="V174" i="12"/>
  <c r="G175" i="12"/>
  <c r="M175" i="12" s="1"/>
  <c r="I175" i="12"/>
  <c r="K175" i="12"/>
  <c r="O175" i="12"/>
  <c r="Q175" i="12"/>
  <c r="V175" i="12"/>
  <c r="G176" i="12"/>
  <c r="I176" i="12"/>
  <c r="K176" i="12"/>
  <c r="M176" i="12"/>
  <c r="O176" i="12"/>
  <c r="Q176" i="12"/>
  <c r="V176" i="12"/>
  <c r="G178" i="12"/>
  <c r="M178" i="12" s="1"/>
  <c r="I178" i="12"/>
  <c r="K178" i="12"/>
  <c r="O178" i="12"/>
  <c r="Q178" i="12"/>
  <c r="V178" i="12"/>
  <c r="G183" i="12"/>
  <c r="I183" i="12"/>
  <c r="K183" i="12"/>
  <c r="M183" i="12"/>
  <c r="O183" i="12"/>
  <c r="Q183" i="12"/>
  <c r="V183" i="12"/>
  <c r="G187" i="12"/>
  <c r="M187" i="12" s="1"/>
  <c r="I187" i="12"/>
  <c r="K187" i="12"/>
  <c r="O187" i="12"/>
  <c r="Q187" i="12"/>
  <c r="V187" i="12"/>
  <c r="G188" i="12"/>
  <c r="I188" i="12"/>
  <c r="K188" i="12"/>
  <c r="M188" i="12"/>
  <c r="O188" i="12"/>
  <c r="Q188" i="12"/>
  <c r="V188" i="12"/>
  <c r="G199" i="12"/>
  <c r="M199" i="12" s="1"/>
  <c r="I199" i="12"/>
  <c r="K199" i="12"/>
  <c r="O199" i="12"/>
  <c r="Q199" i="12"/>
  <c r="V199" i="12"/>
  <c r="G204" i="12"/>
  <c r="I204" i="12"/>
  <c r="K204" i="12"/>
  <c r="M204" i="12"/>
  <c r="O204" i="12"/>
  <c r="Q204" i="12"/>
  <c r="V204" i="12"/>
  <c r="G205" i="12"/>
  <c r="M205" i="12" s="1"/>
  <c r="I205" i="12"/>
  <c r="K205" i="12"/>
  <c r="O205" i="12"/>
  <c r="Q205" i="12"/>
  <c r="V205" i="12"/>
  <c r="G206" i="12"/>
  <c r="I206" i="12"/>
  <c r="K206" i="12"/>
  <c r="M206" i="12"/>
  <c r="O206" i="12"/>
  <c r="Q206" i="12"/>
  <c r="V206" i="12"/>
  <c r="G207" i="12"/>
  <c r="M207" i="12" s="1"/>
  <c r="I207" i="12"/>
  <c r="K207" i="12"/>
  <c r="O207" i="12"/>
  <c r="Q207" i="12"/>
  <c r="V207" i="12"/>
  <c r="G208" i="12"/>
  <c r="I208" i="12"/>
  <c r="K208" i="12"/>
  <c r="M208" i="12"/>
  <c r="O208" i="12"/>
  <c r="Q208" i="12"/>
  <c r="V208" i="12"/>
  <c r="G209" i="12"/>
  <c r="M209" i="12" s="1"/>
  <c r="I209" i="12"/>
  <c r="K209" i="12"/>
  <c r="O209" i="12"/>
  <c r="Q209" i="12"/>
  <c r="V209" i="12"/>
  <c r="G210" i="12"/>
  <c r="I210" i="12"/>
  <c r="K210" i="12"/>
  <c r="M210" i="12"/>
  <c r="O210" i="12"/>
  <c r="Q210" i="12"/>
  <c r="V210" i="12"/>
  <c r="G220" i="12"/>
  <c r="M220" i="12" s="1"/>
  <c r="I220" i="12"/>
  <c r="K220" i="12"/>
  <c r="O220" i="12"/>
  <c r="Q220" i="12"/>
  <c r="V220" i="12"/>
  <c r="G230" i="12"/>
  <c r="I230" i="12"/>
  <c r="K230" i="12"/>
  <c r="M230" i="12"/>
  <c r="O230" i="12"/>
  <c r="Q230" i="12"/>
  <c r="V230" i="12"/>
  <c r="G233" i="12"/>
  <c r="M233" i="12" s="1"/>
  <c r="I233" i="12"/>
  <c r="K233" i="12"/>
  <c r="O233" i="12"/>
  <c r="Q233" i="12"/>
  <c r="V233" i="12"/>
  <c r="G234" i="12"/>
  <c r="I234" i="12"/>
  <c r="K234" i="12"/>
  <c r="M234" i="12"/>
  <c r="O234" i="12"/>
  <c r="Q234" i="12"/>
  <c r="V234" i="12"/>
  <c r="G237" i="12"/>
  <c r="I237" i="12"/>
  <c r="K237" i="12"/>
  <c r="M237" i="12"/>
  <c r="O237" i="12"/>
  <c r="Q237" i="12"/>
  <c r="V237" i="12"/>
  <c r="G238" i="12"/>
  <c r="I238" i="12"/>
  <c r="K238" i="12"/>
  <c r="M238" i="12"/>
  <c r="O238" i="12"/>
  <c r="Q238" i="12"/>
  <c r="V238" i="12"/>
  <c r="G239" i="12"/>
  <c r="M239" i="12" s="1"/>
  <c r="I239" i="12"/>
  <c r="K239" i="12"/>
  <c r="O239" i="12"/>
  <c r="Q239" i="12"/>
  <c r="V239" i="12"/>
  <c r="G240" i="12"/>
  <c r="I240" i="12"/>
  <c r="K240" i="12"/>
  <c r="M240" i="12"/>
  <c r="O240" i="12"/>
  <c r="Q240" i="12"/>
  <c r="V240" i="12"/>
  <c r="G241" i="12"/>
  <c r="I241" i="12"/>
  <c r="K241" i="12"/>
  <c r="M241" i="12"/>
  <c r="O241" i="12"/>
  <c r="Q241" i="12"/>
  <c r="V241" i="12"/>
  <c r="G242" i="12"/>
  <c r="I242" i="12"/>
  <c r="K242" i="12"/>
  <c r="M242" i="12"/>
  <c r="O242" i="12"/>
  <c r="Q242" i="12"/>
  <c r="V242" i="12"/>
  <c r="G244" i="12"/>
  <c r="M244" i="12" s="1"/>
  <c r="I244" i="12"/>
  <c r="K244" i="12"/>
  <c r="O244" i="12"/>
  <c r="Q244" i="12"/>
  <c r="V244" i="12"/>
  <c r="G245" i="12"/>
  <c r="I245" i="12"/>
  <c r="K245" i="12"/>
  <c r="M245" i="12"/>
  <c r="O245" i="12"/>
  <c r="Q245" i="12"/>
  <c r="V245" i="12"/>
  <c r="G248" i="12"/>
  <c r="I248" i="12"/>
  <c r="K248" i="12"/>
  <c r="M248" i="12"/>
  <c r="O248" i="12"/>
  <c r="Q248" i="12"/>
  <c r="V248" i="12"/>
  <c r="G249" i="12"/>
  <c r="I249" i="12"/>
  <c r="K249" i="12"/>
  <c r="M249" i="12"/>
  <c r="O249" i="12"/>
  <c r="Q249" i="12"/>
  <c r="V249" i="12"/>
  <c r="G250" i="12"/>
  <c r="M250" i="12" s="1"/>
  <c r="I250" i="12"/>
  <c r="K250" i="12"/>
  <c r="O250" i="12"/>
  <c r="Q250" i="12"/>
  <c r="V250" i="12"/>
  <c r="G252" i="12"/>
  <c r="I252" i="12"/>
  <c r="K252" i="12"/>
  <c r="M252" i="12"/>
  <c r="O252" i="12"/>
  <c r="Q252" i="12"/>
  <c r="V252" i="12"/>
  <c r="G254" i="12"/>
  <c r="I254" i="12"/>
  <c r="K254" i="12"/>
  <c r="M254" i="12"/>
  <c r="O254" i="12"/>
  <c r="Q254" i="12"/>
  <c r="V254" i="12"/>
  <c r="G256" i="12"/>
  <c r="I256" i="12"/>
  <c r="K256" i="12"/>
  <c r="M256" i="12"/>
  <c r="O256" i="12"/>
  <c r="Q256" i="12"/>
  <c r="V256" i="12"/>
  <c r="G258" i="12"/>
  <c r="M258" i="12" s="1"/>
  <c r="I258" i="12"/>
  <c r="K258" i="12"/>
  <c r="O258" i="12"/>
  <c r="Q258" i="12"/>
  <c r="V258" i="12"/>
  <c r="G260" i="12"/>
  <c r="I260" i="12"/>
  <c r="K260" i="12"/>
  <c r="M260" i="12"/>
  <c r="O260" i="12"/>
  <c r="Q260" i="12"/>
  <c r="V260" i="12"/>
  <c r="AE262" i="12"/>
  <c r="AF262" i="12"/>
  <c r="I20" i="1"/>
  <c r="I19" i="1"/>
  <c r="I18" i="1"/>
  <c r="I17" i="1"/>
  <c r="I16" i="1"/>
  <c r="I55" i="1"/>
  <c r="J54" i="1" s="1"/>
  <c r="AZ47" i="1"/>
  <c r="AZ46" i="1"/>
  <c r="F43" i="1"/>
  <c r="G23" i="1" s="1"/>
  <c r="G43" i="1"/>
  <c r="G25" i="1" s="1"/>
  <c r="H43" i="1"/>
  <c r="I42" i="1"/>
  <c r="I41" i="1"/>
  <c r="I39" i="1"/>
  <c r="I43" i="1" s="1"/>
  <c r="J53" i="1" l="1"/>
  <c r="J55" i="1" s="1"/>
  <c r="J42" i="1"/>
  <c r="J39" i="1"/>
  <c r="J43" i="1" s="1"/>
  <c r="A27" i="1"/>
  <c r="J41" i="1"/>
  <c r="M8" i="12"/>
  <c r="M105" i="12"/>
  <c r="G105" i="12"/>
  <c r="G8" i="12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8" i="1" l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jplesnik</author>
  </authors>
  <commentList>
    <comment ref="S6" authorId="0" shapeId="0" xr:uid="{CBB319C0-AF49-469D-A924-B248768196D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CEAC2E1-CC7D-4C6F-B9D6-2EAC1EF3684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<sst xmlns="http://schemas.openxmlformats.org/spreadsheetml/2006/main" count="1253" uniqueCount="376">
  <si>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</si>
  <si>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</si>
  <si>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</si>
  <si>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</si>
  <si>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</si>
  <si>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</si>
  <si>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</si>
  <si>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</si>
  <si>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</si>
  <si>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</si>
  <si>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</si>
  <si>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</si>
  <si>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</si>
  <si>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</si>
  <si>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</si>
  <si>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</si>
  <si>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</si>
  <si>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</si>
  <si>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</si>
  <si>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</si>
  <si>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</si>
  <si>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</si>
  <si>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</si>
  <si>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</si>
  <si>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</si>
  <si>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</si>
  <si>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</si>
  <si>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</si>
  <si>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</si>
  <si>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</si>
  <si>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</si>
  <si>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</si>
  <si>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</si>
  <si>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</si>
  <si>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</si>
  <si>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</si>
  <si>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</si>
  <si>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</si>
  <si>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</si>
  <si>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</si>
  <si>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</si>
  <si>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</si>
  <si>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</si>
  <si>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 xml:space="preserve">120.51 </t>
  </si>
  <si>
    <t>Vytápění</t>
  </si>
  <si>
    <t>SO 120</t>
  </si>
  <si>
    <t>Přístavba Budovy „H“</t>
  </si>
  <si>
    <t>Objekt:</t>
  </si>
  <si>
    <t>Rozpočet:</t>
  </si>
  <si>
    <t>19-015-5</t>
  </si>
  <si>
    <t xml:space="preserve">Nová budova EkF – přístavba H v areálu VŠB-TUO										</t>
  </si>
  <si>
    <t>Stavba</t>
  </si>
  <si>
    <t>Stavební objekt</t>
  </si>
  <si>
    <t>Celkem za stavbu</t>
  </si>
  <si>
    <t>CZK</t>
  </si>
  <si>
    <t>#POPR</t>
  </si>
  <si>
    <t>Popis rozpočtu: 120.51  - Vytápění</t>
  </si>
  <si>
    <t xml:space="preserve"> V délce potrubí je započítán prořez 10 %</t>
  </si>
  <si>
    <t xml:space="preserve"> Uvedené názvy výrobků jsou referenční, za dodržení technických parametrů a souhlasu investora je možno je nahradit</t>
  </si>
  <si>
    <t>Rekapitulace dílů</t>
  </si>
  <si>
    <t>Typ dílu</t>
  </si>
  <si>
    <t>A</t>
  </si>
  <si>
    <t>Vytápění pro VZT</t>
  </si>
  <si>
    <t>B</t>
  </si>
  <si>
    <t>Ústřední vytápění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</si>
  <si>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</si>
  <si>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</si>
  <si>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</si>
  <si>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</si>
  <si>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</si>
  <si>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</si>
  <si>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</si>
  <si>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</si>
  <si>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</si>
  <si>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</si>
  <si>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</si>
  <si>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</si>
  <si>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</si>
  <si>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</si>
  <si>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</si>
  <si>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</si>
  <si>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</si>
  <si>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</si>
  <si>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</si>
  <si>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</si>
  <si>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</si>
  <si>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</si>
  <si>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</si>
  <si>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</si>
  <si>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</si>
  <si>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</si>
  <si>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</si>
  <si>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</si>
  <si>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</si>
  <si>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</si>
  <si>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941955001R00</t>
  </si>
  <si>
    <t>Lešení lehké pracovní pomocné pomocné, o výšce lešeňové podlahy do 1,2 m</t>
  </si>
  <si>
    <t>m2</t>
  </si>
  <si>
    <t>800-3</t>
  </si>
  <si>
    <t>RTS 20/ I</t>
  </si>
  <si>
    <t>Práce</t>
  </si>
  <si>
    <t>POL1_</t>
  </si>
  <si>
    <t>713552121R00</t>
  </si>
  <si>
    <t>Protipožární kabelové přepážky Protipožární trubní ucpávky EI 120, do D 108 mm, stěna</t>
  </si>
  <si>
    <t>kus</t>
  </si>
  <si>
    <t>800-713</t>
  </si>
  <si>
    <t>vč. požární identifikační štítek CZ</t>
  </si>
  <si>
    <t>POP</t>
  </si>
  <si>
    <t>713552151R00</t>
  </si>
  <si>
    <t>Protipožární kabelové přepážky Protipožární trubní ucpávky EI 120, do D 108 mm, strop</t>
  </si>
  <si>
    <t>722182014R00</t>
  </si>
  <si>
    <t>Montáž tepelné izolace potrubí lepicí páska, sponky, přes DN 25 do DN 40</t>
  </si>
  <si>
    <t>m</t>
  </si>
  <si>
    <t>800-721</t>
  </si>
  <si>
    <t>732199100RM1</t>
  </si>
  <si>
    <t>Montáž orientačních štítků s dodávkou orientačního štítku</t>
  </si>
  <si>
    <t>soubor</t>
  </si>
  <si>
    <t>800-731</t>
  </si>
  <si>
    <t>733111113R00</t>
  </si>
  <si>
    <t>Potrubí z trubek závitových ocelových bezešvých, běžných, v kotelnách a strojovnách, DN 15</t>
  </si>
  <si>
    <t>733111114R00</t>
  </si>
  <si>
    <t>Potrubí z trubek závitových ocelových bezešvých, běžných, v kotelnách a strojovnách, DN 20</t>
  </si>
  <si>
    <t>733111116R00</t>
  </si>
  <si>
    <t>Potrubí z trubek závitových ocelových bezešvých, běžných, v kotelnách a strojovnách, DN 32</t>
  </si>
  <si>
    <t>733113116R00</t>
  </si>
  <si>
    <t>Potrubí z trubek závitových příplatek k ceně za zhotovení přípojky z ocelových trubek závitových,  ,  , DN 32</t>
  </si>
  <si>
    <t>733190106R00</t>
  </si>
  <si>
    <t>Tlakové zkoušky potrubí ocelových závitových, plastových, měděných do DN 32</t>
  </si>
  <si>
    <t>Odkaz na mn. položky pořadí 6 : 2,00000</t>
  </si>
  <si>
    <t>VV</t>
  </si>
  <si>
    <t>Odkaz na mn. položky pořadí 7 : 2,00000</t>
  </si>
  <si>
    <t>Odkaz na mn. položky pořadí 8 : 204,00000</t>
  </si>
  <si>
    <t>734235124R00</t>
  </si>
  <si>
    <t>Kohout kulový, mosazný, DN 32, PN 35, vnitřní-vnitřní, včetně dodávky materiálu</t>
  </si>
  <si>
    <t>chromovaný</t>
  </si>
  <si>
    <t>734245125R00</t>
  </si>
  <si>
    <t>Ventil zpětný, mosazný, DN 40, PN 10, vnitřní-vnitřní závit, včetně dodávky materiálu</t>
  </si>
  <si>
    <t>Tmax:100°C</t>
  </si>
  <si>
    <t>734265315R00</t>
  </si>
  <si>
    <t>Šroubení topenářské, přímé, mosazné, DN 32, PN 16, včetně dodávky materiálu</t>
  </si>
  <si>
    <t>734295321R00</t>
  </si>
  <si>
    <t>Kohout kulový, napouštěcí a vypouštěcí, mosazný, DN 15, PN 10, včetně dodávky materiálu</t>
  </si>
  <si>
    <t>s hadicovou vývodkou a zátkou, maximální tlak 10 bar, maximální teplota 90°C</t>
  </si>
  <si>
    <t>734295214R00</t>
  </si>
  <si>
    <t>Filtr mosazný, DN 32, PN 20, vnitřní-vnitřní závit, včetně dodávky materiálu</t>
  </si>
  <si>
    <t>Filtrace: 500 µm</t>
  </si>
  <si>
    <t>734494213R00</t>
  </si>
  <si>
    <t>Návarek s trubkovým závitem G 1/2", včetně dodávky materiálu</t>
  </si>
  <si>
    <t>pro teploměr, pro manometr, pro čidla MaR G 1/2" (umístění dle projektu MaR)</t>
  </si>
  <si>
    <t>pro teploměr : 6</t>
  </si>
  <si>
    <t>pro manometr : 6</t>
  </si>
  <si>
    <t>Návarek pro čidla MaR G 1/2" (umístění dle projektu MaR) : 6</t>
  </si>
  <si>
    <t>783225600R00</t>
  </si>
  <si>
    <t xml:space="preserve">Nátěry kov.stavebních doplňk.konstrukcí syntetické 2x email,  </t>
  </si>
  <si>
    <t>800-783</t>
  </si>
  <si>
    <t>783226100R00</t>
  </si>
  <si>
    <t xml:space="preserve">Nátěry kov.stavebních doplňk.konstrukcí syntetické základní,  </t>
  </si>
  <si>
    <t>Odkaz na mn. položky pořadí 17 : 14,00000</t>
  </si>
  <si>
    <t>783424140R00</t>
  </si>
  <si>
    <t>Nátěry potrubí a armatur syntetické potrubí, do DN 50 mm, dvojnásobné se základním nátěrem</t>
  </si>
  <si>
    <t>na vzduchu schnoucí</t>
  </si>
  <si>
    <t>SPI</t>
  </si>
  <si>
    <t>730-120-A1.01</t>
  </si>
  <si>
    <t>D+M OBĚHOVÉ ČERPADLO DO POTRUBÍ S EL.ŘÍZENÝMI OTÁČKAMI, připojení závitové G6/4",  PN6/10</t>
  </si>
  <si>
    <t>kpl</t>
  </si>
  <si>
    <t>Vlastní</t>
  </si>
  <si>
    <t>Indiv</t>
  </si>
  <si>
    <t>např: MAGNA3 25-100 nebo rovnocenný</t>
  </si>
  <si>
    <t>730-120-A1.02</t>
  </si>
  <si>
    <t>D+M OBĚHOVÉ ČERPADLO DO POTRUBÍ S EL.ŘÍZENÝMI OTÁČKAMI, připojení závitové G6/4"   PN10</t>
  </si>
  <si>
    <t>např: ALPHA1L 25-60 nebo rovnocenný</t>
  </si>
  <si>
    <t>730-120-A1.02.1</t>
  </si>
  <si>
    <t>Uvedení do provozu odbornou elektromontážní fy zaškolenou na Grundfos nebo rovnocennou</t>
  </si>
  <si>
    <t>730-120-A1.03</t>
  </si>
  <si>
    <t>D+M PRŮTOKOMĚR DN20, Qn=1,5 m3/h, PŘIPOJENÍ G1B+130 + KALORIMETRICKÁ JEDNOTKA</t>
  </si>
  <si>
    <t>Teplotni snimac: Sada jimkovych cidel s 10,0 m kabelem, prům.5,8mm</t>
  </si>
  <si>
    <t>Kod snimace prutoku: qp1,5 G1x130, 100imp/l, Komunikacni modul 1: M-Bus, vstupy (A,B)</t>
  </si>
  <si>
    <t>Komunikacni modul 2: Zadny modul (slot 2)</t>
  </si>
  <si>
    <t>Napajeni: 230 VAC zdroj</t>
  </si>
  <si>
    <t>Kabel snimace prutoku: 10 m silikonovy kabel</t>
  </si>
  <si>
    <t>Montaz: Konzola pro upevneni na stenu</t>
  </si>
  <si>
    <t>Montaz kovove desticky: Kovova desticka pro hlavici na opticky odecet</t>
  </si>
  <si>
    <t>Typ kalkulatoru: Pripraveno pro Pt500 2vodic (t1-t2-t3) vc. podsviceni</t>
  </si>
  <si>
    <t>Montaz snimace: Jimka snimace 65 mm, nerezova ocel, 2 ksnapř: průtokoměr kamstrup ultraflow + kalorimetrická jednotka  MULTICAL® 603 nebo rovnocenný</t>
  </si>
  <si>
    <t>730-120-A3.01</t>
  </si>
  <si>
    <t>D+M 2-CESTNÝ TLAKOVĚ NEZÁVISLÝ REGULAČNÍ VENTIL  DN20, PN16 - ZÁVITOVÉ PŘIPOJENÍ Rp 3/4"</t>
  </si>
  <si>
    <t>VČ. MĚŘÍCÍCH VSUVEK; S INTEGR. REGULÁTOREM DIF. TLAKU,</t>
  </si>
  <si>
    <t>ROZSAH PRŮTOKU:220 - 1400l/h, PROJ.PRŮTOK:1200l/h.; TĚLO Z MOSAZI, ROZSAH DIFERENČNÍHO TLAKU 15...600kPa;</t>
  </si>
  <si>
    <t>včetně 2 ks šroubení</t>
  </si>
  <si>
    <t>např: siemens VPI + pohon SSA61 nebo rovnocenný</t>
  </si>
  <si>
    <t>730-120-A3.02</t>
  </si>
  <si>
    <t>D+M 2-CESTNÝ TLAKOVĚ NEZÁVISLÝ REGULAČNÍ VENTIL  DN15, PN16 - ZÁVITOVÉ PŘIPOJEN Rp 1/2"</t>
  </si>
  <si>
    <t>VČ. MĚŘÍCÍCH VSUVEK;S INTEGR. REGULÁTOREM DIF. TLAKU,</t>
  </si>
  <si>
    <t>ROZSAH PRŮTOKU:30 - 200l/h, PROJ.PRŮTOK:150l/h. ; TĚLO Z MOSAZI, ROZSAH DIFERENČNÍHO TLAKU 15...600kPa.;</t>
  </si>
  <si>
    <t>730-120-A3.03</t>
  </si>
  <si>
    <t>D+M Automatický odvzdušňovací ventil G 1/2" , vnitřní závit, svislá montáž,jmenovitý tlak PS 10bar, maximální teplota TS110°C,  včetně kulového kohout G 1/2"</t>
  </si>
  <si>
    <t>ks</t>
  </si>
  <si>
    <t>730-120-A3.05</t>
  </si>
  <si>
    <t>D+M Teploměr - prům.100, nerez jímka 100 mm, rozsah 0-120°C, G 1/2"</t>
  </si>
  <si>
    <t>730-120-A3.06</t>
  </si>
  <si>
    <t>D+M Manometr včetně smyčky a zkušebního kohoutu, rozsah 0-600 kPa, G 1/2"</t>
  </si>
  <si>
    <t>730-120-A3.10</t>
  </si>
  <si>
    <t>D+M Návarek na čidla MaR G 1/2'', včetně kulového kohoutu G 1/2'', (umístění dle projektu MaR)</t>
  </si>
  <si>
    <t>730-120-A3.14</t>
  </si>
  <si>
    <t>D+M Ruční vyvažovací ventil se samotěsnícími měřícími vsuvkami DN 25, PN25</t>
  </si>
  <si>
    <t>ze slitiny mosazi odolné proti odzinkování</t>
  </si>
  <si>
    <t>Vyvažování</t>
  </si>
  <si>
    <t>Nastavení s aretací</t>
  </si>
  <si>
    <t>Měření průtoku, tlaků a teploty</t>
  </si>
  <si>
    <t>Uzavírání</t>
  </si>
  <si>
    <t>Vypouštění</t>
  </si>
  <si>
    <t>včetně izolace pro DN 25; rozsah nastavení kv = 0,599 - 8,59</t>
  </si>
  <si>
    <t>např. Stad nebo rovnocenný</t>
  </si>
  <si>
    <t>730-120-A3.16</t>
  </si>
  <si>
    <t>D+M Axiální kompenzátor na navaření do potrubí, PN16, DN32, zdvih 28mm</t>
  </si>
  <si>
    <t>730-120-A4.02</t>
  </si>
  <si>
    <t>D+M Doplňkové konstrukce – závěsy potrubí (objímky+táhla, pevné body, kluzné uložení, osové vedení)</t>
  </si>
  <si>
    <t>kg</t>
  </si>
  <si>
    <t>799-1001</t>
  </si>
  <si>
    <t>Stavební materiál potřebný pro nezmeritelne stavebni prace</t>
  </si>
  <si>
    <t>767990010RA0</t>
  </si>
  <si>
    <t>Ostatní atypické kovové prvky do 5 kg/kus</t>
  </si>
  <si>
    <t>AP-PSV</t>
  </si>
  <si>
    <t>Agregovaná položka</t>
  </si>
  <si>
    <t>POL2_</t>
  </si>
  <si>
    <t>904      R00</t>
  </si>
  <si>
    <t>Hzs-zkousky v ramci montaz.praci</t>
  </si>
  <si>
    <t>h</t>
  </si>
  <si>
    <t>Prav.M</t>
  </si>
  <si>
    <t>HZS</t>
  </si>
  <si>
    <t>POL10_</t>
  </si>
  <si>
    <t>Vypouštění a napouštění systému : 6,0</t>
  </si>
  <si>
    <t>Dozor po svařování : 40,0</t>
  </si>
  <si>
    <t>Topná zkouška- zaregulování systému (větev  VZTč.50 + okruh ÚT120) : 72,0</t>
  </si>
  <si>
    <t>Hydraulické vyvážení topného systému (větev  VZTč.50 + okruh ÚT120) : 36,0</t>
  </si>
  <si>
    <t>909      R00</t>
  </si>
  <si>
    <t>Hzs-nezmeritelne stavebni prace</t>
  </si>
  <si>
    <t>283233621R</t>
  </si>
  <si>
    <t>páska spojovací Al, PE; samolepicí; jednostranně; spoj parotěsný; š = 50,0 mm; l = 50 m</t>
  </si>
  <si>
    <t>SPCM</t>
  </si>
  <si>
    <t>Specifikace</t>
  </si>
  <si>
    <t>POL3_</t>
  </si>
  <si>
    <t>631433204R</t>
  </si>
  <si>
    <t>pouzdro potrubní minerální vlákno; povrchová úprava Al fólie; vnitřní průměr 42,0 mm; tl. izolace 30,0 mm; provozní teplota  do 200 °C; tepelná vodivost (10°C) 0,0330 W/mK; tepelná vodivost (40°C) 0,037 W/mK; tepelná vodivost (50°C) 0,039 W/mK</t>
  </si>
  <si>
    <t>Odkaz na mn. položky pořadí 4 : 192,00000</t>
  </si>
  <si>
    <t>998733203R00</t>
  </si>
  <si>
    <t>Přesun hmot pro rozvody potrubí v objektech výšky do 24 m</t>
  </si>
  <si>
    <t>Přesun hmot</t>
  </si>
  <si>
    <t>POL7_</t>
  </si>
  <si>
    <t>722181213RT5</t>
  </si>
  <si>
    <t>Izolace vodovodního potrubí návleková z trubic z pěnového polyetylenu, tloušťka stěny 13 mm, d 15 mm</t>
  </si>
  <si>
    <t>Odkaz na mn. položky pořadí 51 : 370,00000</t>
  </si>
  <si>
    <t>722181213RT6</t>
  </si>
  <si>
    <t>Izolace vodovodního potrubí návleková z trubic z pěnového polyetylenu, tloušťka stěny 13 mm, d 18 mm</t>
  </si>
  <si>
    <t>Odkaz na mn. položky pořadí 52 : 145,00000</t>
  </si>
  <si>
    <t>722182011RT1</t>
  </si>
  <si>
    <t>Montáž tepelné izolace potrubí lepicí páska, sponky, do DN 25</t>
  </si>
  <si>
    <t>Odkaz na mn. položky pořadí 53 : 46,00000</t>
  </si>
  <si>
    <t>Odkaz na mn. položky pořadí 54 : 3,00000</t>
  </si>
  <si>
    <t>Odkaz na mn. položky pořadí 48 : 54,00000</t>
  </si>
  <si>
    <t>Odkaz na mn. položky pořadí 49 : 156,00000</t>
  </si>
  <si>
    <t>733111115R00</t>
  </si>
  <si>
    <t>Potrubí z trubek závitových ocelových bezešvých, běžných, v kotelnách a strojovnách, DN 25</t>
  </si>
  <si>
    <t>733163102R00</t>
  </si>
  <si>
    <t>Potrubí z měděných trubek měděné potrubí, D 15 mm, s 1,0 mm, pájení pomocí kapilárních pájecích tvarovek</t>
  </si>
  <si>
    <t>včetně tvarovek, bez zednických výpomocí</t>
  </si>
  <si>
    <t>733163103R00</t>
  </si>
  <si>
    <t>Potrubí z měděných trubek měděné potrubí, D 18 mm, s 1,0 mm, pájení pomocí kapilárních pájecích tvarovek</t>
  </si>
  <si>
    <t>733163104R00</t>
  </si>
  <si>
    <t>Potrubí z měděných trubek měděné potrubí, D 22 mm, s 1,0 mm, pájení pomocí kapilárních pájecích tvarovek</t>
  </si>
  <si>
    <t>733163105R00</t>
  </si>
  <si>
    <t>Potrubí z měděných trubek měděné potrubí, D 28 mm, s 1,5 mm, pájení pomocí kapilárních pájecích tvarovek</t>
  </si>
  <si>
    <t>733190306R00</t>
  </si>
  <si>
    <t xml:space="preserve">Tlakové zkoušky potrubí ocelových závitových, plastových, měděných do D 35 </t>
  </si>
  <si>
    <t>734235121R00</t>
  </si>
  <si>
    <t>Kohout kulový, mosazný, DN 15, PN 42, vnitřní-vnitřní, včetně dodávky materiálu</t>
  </si>
  <si>
    <t>734235123R00</t>
  </si>
  <si>
    <t>Kohout kulový, mosazný, DN 25, PN 35, vnitřní-vnitřní, včetně dodávky materiálu</t>
  </si>
  <si>
    <t>734245124R00</t>
  </si>
  <si>
    <t>Ventil zpětný, mosazný, DN 32, PN 10, vnitřní-vnitřní závit, včetně dodávky materiálu</t>
  </si>
  <si>
    <t>734265314R00</t>
  </si>
  <si>
    <t>Šroubení topenářské, přímé, mosazné, DN 25, PN 16, včetně dodávky materiálu</t>
  </si>
  <si>
    <t>734266772R00</t>
  </si>
  <si>
    <t>Šroubení svěrné pro měděné potrubí, mosazné, D 16 x EK, PN 10, včetně dodávky materiálu</t>
  </si>
  <si>
    <t>B5.2 : 100</t>
  </si>
  <si>
    <t>2+2+2</t>
  </si>
  <si>
    <t>735151660R00</t>
  </si>
  <si>
    <t>Otopná tělesa panelová počet desek 1, počet přídavných přestupných ploch 1, výška 600 mm, délka 400 mm, provedení ventil kompakt, pravé spodní připojení, s nuceným oběhem, čelní deska hladká, včetně dodávky materiálu</t>
  </si>
  <si>
    <t>Např. KORADO PLAN VK nebo rovnocenný</t>
  </si>
  <si>
    <t>735151664R00</t>
  </si>
  <si>
    <t>Otopná tělesa panelová počet desek 1, počet přídavných přestupných ploch 1, výška 600 mm, délka 800 mm, provedení ventil kompakt, pravé spodní připojení, s nuceným oběhem, čelní deska hladká, včetně dodávky materiálu</t>
  </si>
  <si>
    <t>735151666R00</t>
  </si>
  <si>
    <t>Otopná tělesa panelová počet desek 1, počet přídavných přestupných ploch 1, výška 600 mm, délka 1000 mm, provedení ventil kompakt, pravé spodní připojení, s nuceným oběhem, čelní deska hladká, včetně dodávky materiálu</t>
  </si>
  <si>
    <t>735151668R00</t>
  </si>
  <si>
    <t>Otopná tělesa panelová počet desek 1, počet přídavných přestupných ploch 1, výška 600 mm, délka 1200 mm, provedení ventil kompakt, pravé spodní připojení, s nuceným oběhem, čelní deska hladká, včetně dodávky materiálu</t>
  </si>
  <si>
    <t>735151766R00</t>
  </si>
  <si>
    <t>Otopná tělesa panelová počet desek 2, počet přídavných přestupných ploch 1, výška 600 mm, délka 1000 mm, provedení ventil kompakt, pravé spodní připojení, s nuceným oběhem, čelní deska hladká, včetně dodávky materiálu</t>
  </si>
  <si>
    <t>735151862R00</t>
  </si>
  <si>
    <t>Otopná tělesa panelová počet desek 2, počet přídavných přestupných ploch 2, výška 600 mm, délka 600 mm, provedení ventil kompakt, pravé spodní připojení, s nuceným oběhem, čelní deska hladká, včetně dodávky materiálu</t>
  </si>
  <si>
    <t>735151866R00</t>
  </si>
  <si>
    <t>Otopná tělesa panelová počet desek 2, počet přídavných přestupných ploch 2, výška 600 mm, délka 1000 mm, provedení ventil kompakt, pravé spodní připojení, s nuceným oběhem, čelní deska hladká, včetně dodávky materiálu</t>
  </si>
  <si>
    <t>735158210R00</t>
  </si>
  <si>
    <t>Otopná tělesa panelová doplňkové práce tlakové zkoušky , těles jednořadých</t>
  </si>
  <si>
    <t>735158220R00</t>
  </si>
  <si>
    <t>Otopná tělesa panelová doplňkové práce tlakové zkoušky , těles dvouřadých</t>
  </si>
  <si>
    <t>735171135R00</t>
  </si>
  <si>
    <t>Otopná tělesa koupelnová trubkové otopné těleso rovné, spodní středové připojení s roztečí 50 mm, výška 1820 mm, šířka 750 mm, průměr trubek 24 mm, objem tělesa 13,4 l, včetně dodávky materiálu</t>
  </si>
  <si>
    <t>Např. KORALUX LINEAR COMFORT – M nebo rovnocenný</t>
  </si>
  <si>
    <t>DN 15 : 2,0</t>
  </si>
  <si>
    <t>732-120-B1.01</t>
  </si>
  <si>
    <t>D+M OBĚHOVÉ ČERPADLO DO POTRUBÍ S EL.ŘÍZENÝMI OTÁČKAMI, připojení závitové G6/4"   PN6/10</t>
  </si>
  <si>
    <t>pracovní bod Q=1,6 m3/h;  H=65 kPa;  U=230V;  P=185W;  I=1,56A; Teplota čerpadné kapaliny -10 až +110°C, stavební délka 180mm , povel na chod signálem, signalizace chodu a poruchy</t>
  </si>
  <si>
    <t>včetně: - 2 ks šroubení  G 6/4"</t>
  </si>
  <si>
    <t>např: GRUNDFOS MAGNA3 25-120 nebo rovnocenný</t>
  </si>
  <si>
    <t>732-120-B1.02</t>
  </si>
  <si>
    <t>732-120-B1.03</t>
  </si>
  <si>
    <t>D+M PRŮTOKOMĚR DN20, Qn=2,5 m3/h, PŘIPOJENÍ G1B+130 + KALORIMETRICKÁ JEDNOTKA</t>
  </si>
  <si>
    <t>Teplotni snimac: Sada jimkovych cidel s 10,0 m kabelem, o5,8mm</t>
  </si>
  <si>
    <t>Kod snimace prutoku: qp2,5 G1x130, 60imp/l, Komunikacni modul 1: M-Bus, vstupy (A,B)</t>
  </si>
  <si>
    <t>např: průtokoměr kamstrup ultraflow + kalorimetrická jednotka  MULTICAL® 603 nebo rovnocenný</t>
  </si>
  <si>
    <t>732-120-B3.01</t>
  </si>
  <si>
    <t>D+M 2-CESTNÝ TLAKOVĚ NEZÁVISLÝ REGULAČNÍ VENTIL  DN32, PN16 - ZÁVITOVÉ PŘIPOJENÍ Rp 5/4"</t>
  </si>
  <si>
    <t>včetně 2 ks šroubení,</t>
  </si>
  <si>
    <t>732-120-B3.02a</t>
  </si>
  <si>
    <t>D+M Axiální kompenzátor na navaření do potrubí, PN16, DN25, zdvih 28mm</t>
  </si>
  <si>
    <t>732-120-B3.02b</t>
  </si>
  <si>
    <t>732-120-B3.03</t>
  </si>
  <si>
    <t>732-120-B3.05</t>
  </si>
  <si>
    <t>732-120-B3.06</t>
  </si>
  <si>
    <t>732-120-B3.10</t>
  </si>
  <si>
    <t>732-120-B3.14a</t>
  </si>
  <si>
    <t>732-120-B3.14b</t>
  </si>
  <si>
    <t>D+M Ruční vyvažovací ventil se samotěsnícími měřícími vsuvkami DN 32, PN25</t>
  </si>
  <si>
    <t>včetně izolace pro DN 32; rozsah nastavení kv = 1,19 - 14,2</t>
  </si>
  <si>
    <t>732-120-B3.16</t>
  </si>
  <si>
    <t>D+M Regulátor tlakové diference, uzavírání a plynulé nastavení. PN16, DN25, 10-60 kPa</t>
  </si>
  <si>
    <t>nastavení 10-60 kPa, maximální tlaková diference 250kPa, Tmax=120°°, Tmin=-20°C, Pro vodu a neutrální kapaliny</t>
  </si>
  <si>
    <t>např. Stap nebo rovnocenný</t>
  </si>
  <si>
    <t>732-120-B3.17</t>
  </si>
  <si>
    <t>D+M Šroubení přímé, přechod Fe/Cu, FE25/Cu28x1,5</t>
  </si>
  <si>
    <t>732-120-B5.01</t>
  </si>
  <si>
    <t>D+M TERMOSTATICKÝ VENTIL S RAD. PŘIPOJENÍM PRO OTOPNÁ TĚLESA PŘÍMÝ, DN 15</t>
  </si>
  <si>
    <t>např: Multilux v eclipse nebo rovnocenný</t>
  </si>
  <si>
    <t>732-120-B5.03</t>
  </si>
  <si>
    <t>D+M Opěrná pouzdra pro měděné a přesné ocel.potrubí se sílou stěny 1mm</t>
  </si>
  <si>
    <t>732-120-B5.04</t>
  </si>
  <si>
    <t>D+M Krytka šroubení pro přímé i rohové provedení, z bílého plastu RAL 9016</t>
  </si>
  <si>
    <t>732-120-B5.06</t>
  </si>
  <si>
    <t>Nastavovací klíč pro TRV s omezovačem průtoku - oranžová barva</t>
  </si>
  <si>
    <t>732-120-B5.07</t>
  </si>
  <si>
    <t>Vypouštěcí přípravek pro hadici 1/2"</t>
  </si>
  <si>
    <t>732-120-B7.02</t>
  </si>
  <si>
    <t>734291951R0P</t>
  </si>
  <si>
    <t>Montáž hlavic ručního/termostat.ovládání</t>
  </si>
  <si>
    <t>M 30x1,5</t>
  </si>
  <si>
    <t>799-1010</t>
  </si>
  <si>
    <t>5513730620R</t>
  </si>
  <si>
    <t>hlavice termostatická s vestavěným čidlem, pro veřejné prostory; regulační rozsah 6,0 až 28,0 °C; ovládání ruční; provedení kapalinová</t>
  </si>
  <si>
    <t>Odkaz na mn. položky pořadí 98 : 20,00000</t>
  </si>
  <si>
    <t>631433201R</t>
  </si>
  <si>
    <t>pouzdro potrubní minerální vlákno; povrchová úprava Al fólie; vnitřní průměr 22,0 mm; tl. izolace 30,0 mm; provozní teplota  do 200 °C; tepelná vodivost (10°C) 0,0330 W/mK; tepelná vodivost (40°C) 0,037 W/mK; tepelná vodivost (50°C) 0,039 W/mK</t>
  </si>
  <si>
    <t>631433202R</t>
  </si>
  <si>
    <t>pouzdro potrubní minerální vlákno; povrchová úprava Al fólie; vnitřní průměr 28,0 mm; tl. izolace 30,0 mm; provozní teplota  do 200 °C; tepelná vodivost (10°C) 0,0330 W/mK; tepelná vodivost (40°C) 0,037 W/mK; tepelná vodivost (50°C) 0,039 W/mK</t>
  </si>
  <si>
    <t>631433203R</t>
  </si>
  <si>
    <t>pouzdro potrubní minerální vlákno; povrchová úprava Al fólie; vnitřní průměr 35,0 mm; tl. izolace 30,0 mm; provozní teplota  do 200 °C; tepelná vodivost (10°C) 0,0330 W/mK; tepelná vodivost (40°C) 0,037 W/mK; tepelná vodivost (50°C) 0,039 W/mK</t>
  </si>
  <si>
    <t>SUM</t>
  </si>
  <si>
    <t>pracovní bod  Q=1,2m3/h;  H=50 kPa;  U=230V;  P=153W;  I=1,33A; Teplota čerpadné kapaliny -10 až +110°C, stavební délka 180mm</t>
  </si>
  <si>
    <t>povel na chod signálem, signalizace chodu a poruchy</t>
  </si>
  <si>
    <t>pracovní bod Q=0,15 - 1,5 m3/h;  H=27,5 kPa;  U=230V;  P=45W;  I=0,42A; Teplota čerpadné kapaliny -10 až +110°C, stavební délka 130mm                                                       včetně: - 2 ks šroubení  G 6/4"</t>
  </si>
  <si>
    <t>VČ. ELEKTROMECHANICKÉHO POHONU, NAPÁJENÍ 24V, ŘÍDÍCÍ SIGNÁL 0-10V;Maximální příkon 2,5VA, Doba běhu pro zdvih 34s, Jmenovitá ovládací síla 100N, Přípustná teplota max. 110°C, stupeň krytí pouzdra IP40,</t>
  </si>
  <si>
    <t>VČ. ELEKTROMECHANICKÉHO POHONU, NAPÁJENÍ 24V, ŘÍDÍCÍ SIGNÁL 0-10V; Maximální příkon 2,5VA, Doba běhu pro zdvih 34s, Jmenovitá ovládací síla 100N, Přípustná teplota max. 110°C, stupeň krytí pouzdra IP40</t>
  </si>
  <si>
    <t>funkce:</t>
  </si>
  <si>
    <t>Montaz snimace: Jimka snimace 65 mm, nerezova ocel, 2 ks</t>
  </si>
  <si>
    <t>ROZSAH PRŮTOKU:550 - 4000l/h, PROJ.PRŮTOK:1600l/h.; TĚLO Z MOSAZI, ROZSAH DIFERENČNÍHO TLAKU 15...600kPa; VČ. ELEKTROMECHANICKÉHO POHONU, NAPÁJENÍ 24V, ŘÍDÍCÍ SIGNÁL 0-10V;Maximální příkon 2,5VA, Doba běhu pro zdvih 34s, Jmenovitá ovládací síla 100N, Přípustná teplota max. 110°C, stupeň krytí pouzdra IP40,</t>
  </si>
  <si>
    <t>S INTEGROVANÝMI VENTILY A KOUPELNOVÉ ŽEBŘÍKY, S AUTOMATICKÝM OMEZENÍM PRŮTOKU.  U OTOPNÝCH TĚLES S INTEGROVANÝMI VENTILY POUŽIT JAKO PŘIPOJOVACÍ ARMATURA.ORANZOVÁ KRYTKA. ROZTEČ PŘIPOJENÍ 50mm. FUNKCE: REGULACE, OMEZENÍ PRŮTOKU, UZAVÍRÁNÍ, VYPOUŠTĚNÍ A NAPOUŠTĚNÍ , PN10, Tmax=120°C, S KRYTKOU 90°C, PRUTOK NASTAVENÍ 10-150l/h.  Dpmin: 10 kPa pro 10-100l/h.   Dpmin:15 kPa pro 100-150l/h,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</si>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</sst>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0" fontId="18" fillId="0" borderId="0" xfId="0" applyFont="1" applyBorder="1" applyAlignment="1">
      <alignment horizontal="center" vertical="top" shrinkToFit="1"/>
    </xf>
    <xf numFmtId="4" fontId="18" fillId="0" borderId="0" xfId="0" applyNumberFormat="1" applyFont="1" applyBorder="1" applyAlignment="1">
      <alignment vertical="top" shrinkToFit="1"/>
    </xf>
    <xf numFmtId="4" fontId="18" fillId="4" borderId="0" xfId="0" applyNumberFormat="1" applyFont="1" applyFill="1" applyBorder="1" applyAlignment="1" applyProtection="1">
      <alignment vertical="top" shrinkToFit="1"/>
      <protection locked="0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4" fontId="18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164" fontId="18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0" fillId="0" borderId="0" xfId="0" applyNumberFormat="1" applyAlignment="1">
      <alignment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sheetProtection algorithmName="SHA-512" hashValue="3zikXIAL8Py4Nq6fN+xewjsFEPOUaKLuigBF3eGRceSou7S+Zy0KoULQTwphKefexHaHZ8Uoc5BUHMRtFpllFw==" saltValue="OcBwJwQ9sdLT1rKcg3cpa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  <pageSetUpPr fitToPage="1"/>
  </sheetPr>
  <dimension ref="A1:AZ58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235" t="s">
        <v>41</v>
      </c>
      <c r="C1" s="236"/>
      <c r="D1" s="236"/>
      <c r="E1" s="236"/>
      <c r="F1" s="236"/>
      <c r="G1" s="236"/>
      <c r="H1" s="236"/>
      <c r="I1" s="236"/>
      <c r="J1" s="237"/>
    </row>
    <row r="2" spans="1:15" ht="36" customHeight="1" x14ac:dyDescent="0.2">
      <c r="A2" s="2"/>
      <c r="B2" s="77" t="s">
        <v>22</v>
      </c>
      <c r="C2" s="78"/>
      <c r="D2" s="79" t="s">
        <v>49</v>
      </c>
      <c r="E2" s="241" t="s">
        <v>50</v>
      </c>
      <c r="F2" s="242"/>
      <c r="G2" s="242"/>
      <c r="H2" s="242"/>
      <c r="I2" s="242"/>
      <c r="J2" s="243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44" t="s">
        <v>46</v>
      </c>
      <c r="F3" s="245"/>
      <c r="G3" s="245"/>
      <c r="H3" s="245"/>
      <c r="I3" s="245"/>
      <c r="J3" s="246"/>
    </row>
    <row r="4" spans="1:15" ht="23.25" customHeight="1" x14ac:dyDescent="0.2">
      <c r="A4" s="76">
        <v>1750</v>
      </c>
      <c r="B4" s="82" t="s">
        <v>48</v>
      </c>
      <c r="C4" s="83"/>
      <c r="D4" s="84" t="s">
        <v>43</v>
      </c>
      <c r="E4" s="224" t="s">
        <v>44</v>
      </c>
      <c r="F4" s="225"/>
      <c r="G4" s="225"/>
      <c r="H4" s="225"/>
      <c r="I4" s="225"/>
      <c r="J4" s="226"/>
    </row>
    <row r="5" spans="1:15" ht="24" customHeight="1" x14ac:dyDescent="0.2">
      <c r="A5" s="2"/>
      <c r="B5" s="31" t="s">
        <v>42</v>
      </c>
      <c r="D5" s="229"/>
      <c r="E5" s="230"/>
      <c r="F5" s="230"/>
      <c r="G5" s="230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31"/>
      <c r="E6" s="232"/>
      <c r="F6" s="232"/>
      <c r="G6" s="232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33"/>
      <c r="F7" s="234"/>
      <c r="G7" s="23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8"/>
      <c r="E11" s="248"/>
      <c r="F11" s="248"/>
      <c r="G11" s="248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23"/>
      <c r="E12" s="223"/>
      <c r="F12" s="223"/>
      <c r="G12" s="223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7"/>
      <c r="F13" s="228"/>
      <c r="G13" s="228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7"/>
      <c r="F15" s="247"/>
      <c r="G15" s="249"/>
      <c r="H15" s="249"/>
      <c r="I15" s="249" t="s">
        <v>29</v>
      </c>
      <c r="J15" s="250"/>
    </row>
    <row r="16" spans="1:15" ht="23.25" customHeight="1" x14ac:dyDescent="0.2">
      <c r="A16" s="144" t="s">
        <v>24</v>
      </c>
      <c r="B16" s="38" t="s">
        <v>24</v>
      </c>
      <c r="C16" s="62"/>
      <c r="D16" s="63"/>
      <c r="E16" s="212"/>
      <c r="F16" s="213"/>
      <c r="G16" s="212"/>
      <c r="H16" s="213"/>
      <c r="I16" s="212">
        <f>SUMIF(F53:F54,A16,I53:I54)+SUMIF(F53:F54,"PSU",I53:I54)</f>
        <v>0</v>
      </c>
      <c r="J16" s="214"/>
    </row>
    <row r="17" spans="1:10" ht="23.25" customHeight="1" x14ac:dyDescent="0.2">
      <c r="A17" s="144" t="s">
        <v>25</v>
      </c>
      <c r="B17" s="38" t="s">
        <v>25</v>
      </c>
      <c r="C17" s="62"/>
      <c r="D17" s="63"/>
      <c r="E17" s="212"/>
      <c r="F17" s="213"/>
      <c r="G17" s="212"/>
      <c r="H17" s="213"/>
      <c r="I17" s="212">
        <f>SUMIF(F53:F54,A17,I53:I54)</f>
        <v>0</v>
      </c>
      <c r="J17" s="214"/>
    </row>
    <row r="18" spans="1:10" ht="23.25" customHeight="1" x14ac:dyDescent="0.2">
      <c r="A18" s="144" t="s">
        <v>26</v>
      </c>
      <c r="B18" s="38" t="s">
        <v>26</v>
      </c>
      <c r="C18" s="62"/>
      <c r="D18" s="63"/>
      <c r="E18" s="212"/>
      <c r="F18" s="213"/>
      <c r="G18" s="212"/>
      <c r="H18" s="213"/>
      <c r="I18" s="212">
        <f>SUMIF(F53:F54,A18,I53:I54)</f>
        <v>0</v>
      </c>
      <c r="J18" s="214"/>
    </row>
    <row r="19" spans="1:10" ht="23.25" customHeight="1" x14ac:dyDescent="0.2">
      <c r="A19" s="144" t="s">
        <v>65</v>
      </c>
      <c r="B19" s="38" t="s">
        <v>27</v>
      </c>
      <c r="C19" s="62"/>
      <c r="D19" s="63"/>
      <c r="E19" s="212"/>
      <c r="F19" s="213"/>
      <c r="G19" s="212"/>
      <c r="H19" s="213"/>
      <c r="I19" s="212">
        <f>SUMIF(F53:F54,A19,I53:I54)</f>
        <v>0</v>
      </c>
      <c r="J19" s="214"/>
    </row>
    <row r="20" spans="1:10" ht="23.25" customHeight="1" x14ac:dyDescent="0.2">
      <c r="A20" s="144" t="s">
        <v>66</v>
      </c>
      <c r="B20" s="38" t="s">
        <v>28</v>
      </c>
      <c r="C20" s="62"/>
      <c r="D20" s="63"/>
      <c r="E20" s="212"/>
      <c r="F20" s="213"/>
      <c r="G20" s="212"/>
      <c r="H20" s="213"/>
      <c r="I20" s="212">
        <f>SUMIF(F53:F54,A20,I53:I54)</f>
        <v>0</v>
      </c>
      <c r="J20" s="214"/>
    </row>
    <row r="21" spans="1:10" ht="23.25" customHeight="1" x14ac:dyDescent="0.2">
      <c r="A21" s="2"/>
      <c r="B21" s="48" t="s">
        <v>29</v>
      </c>
      <c r="C21" s="64"/>
      <c r="D21" s="65"/>
      <c r="E21" s="215"/>
      <c r="F21" s="251"/>
      <c r="G21" s="215"/>
      <c r="H21" s="251"/>
      <c r="I21" s="215">
        <f>SUM(I16:J20)</f>
        <v>0</v>
      </c>
      <c r="J21" s="216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10">
        <f>ZakladDPHSniVypocet</f>
        <v>0</v>
      </c>
      <c r="H23" s="211"/>
      <c r="I23" s="21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8">
        <f>I23*E23/100</f>
        <v>0</v>
      </c>
      <c r="H24" s="209"/>
      <c r="I24" s="20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10">
        <f>ZakladDPHZaklVypocet</f>
        <v>0</v>
      </c>
      <c r="H25" s="211"/>
      <c r="I25" s="21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8">
        <f>I25*E25/100</f>
        <v>0</v>
      </c>
      <c r="H26" s="239"/>
      <c r="I26" s="239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40">
        <f>CenaCelkemBezDPH-(ZakladDPHSni+ZakladDPHZakl)</f>
        <v>0</v>
      </c>
      <c r="H27" s="240"/>
      <c r="I27" s="240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23</v>
      </c>
      <c r="C28" s="118"/>
      <c r="D28" s="118"/>
      <c r="E28" s="119"/>
      <c r="F28" s="120"/>
      <c r="G28" s="218">
        <f>A27</f>
        <v>0</v>
      </c>
      <c r="H28" s="218"/>
      <c r="I28" s="218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35</v>
      </c>
      <c r="C29" s="122"/>
      <c r="D29" s="122"/>
      <c r="E29" s="122"/>
      <c r="F29" s="123"/>
      <c r="G29" s="217">
        <f>ZakladDPHSni+DPHSni+ZakladDPHZakl+DPHZakl+Zaokrouhleni</f>
        <v>0</v>
      </c>
      <c r="H29" s="217"/>
      <c r="I29" s="217"/>
      <c r="J29" s="124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19"/>
      <c r="E34" s="220"/>
      <c r="G34" s="221"/>
      <c r="H34" s="222"/>
      <c r="I34" s="222"/>
      <c r="J34" s="25"/>
    </row>
    <row r="35" spans="1:52" ht="12.75" customHeight="1" x14ac:dyDescent="0.2">
      <c r="A35" s="2"/>
      <c r="B35" s="2"/>
      <c r="D35" s="207" t="s">
        <v>2</v>
      </c>
      <c r="E35" s="207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52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52" ht="25.5" hidden="1" customHeight="1" x14ac:dyDescent="0.2">
      <c r="A39" s="89">
        <v>1</v>
      </c>
      <c r="B39" s="100" t="s">
        <v>51</v>
      </c>
      <c r="C39" s="203"/>
      <c r="D39" s="203"/>
      <c r="E39" s="203"/>
      <c r="F39" s="101">
        <f>'SO 120 120.51  Pol'!AE262</f>
        <v>0</v>
      </c>
      <c r="G39" s="102">
        <f>'SO 120 120.51  Pol'!AF262</f>
        <v>0</v>
      </c>
      <c r="H39" s="103"/>
      <c r="I39" s="104">
        <f>F39+G39+H39</f>
        <v>0</v>
      </c>
      <c r="J39" s="105" t="str">
        <f>IF(_xlfn.SINGLE(CenaCelkemVypocet)=0,"",I39/_xlfn.SINGLE(CenaCelkemVypocet)*100)</f>
        <v/>
      </c>
    </row>
    <row r="40" spans="1:52" ht="25.5" hidden="1" customHeight="1" x14ac:dyDescent="0.2">
      <c r="A40" s="89">
        <v>2</v>
      </c>
      <c r="B40" s="106"/>
      <c r="C40" s="204" t="s">
        <v>52</v>
      </c>
      <c r="D40" s="204"/>
      <c r="E40" s="204"/>
      <c r="F40" s="107"/>
      <c r="G40" s="108"/>
      <c r="H40" s="108"/>
      <c r="I40" s="109"/>
      <c r="J40" s="110"/>
    </row>
    <row r="41" spans="1:52" ht="25.5" hidden="1" customHeight="1" x14ac:dyDescent="0.2">
      <c r="A41" s="89">
        <v>2</v>
      </c>
      <c r="B41" s="106" t="s">
        <v>45</v>
      </c>
      <c r="C41" s="204" t="s">
        <v>46</v>
      </c>
      <c r="D41" s="204"/>
      <c r="E41" s="204"/>
      <c r="F41" s="107">
        <f>'SO 120 120.51  Pol'!AE262</f>
        <v>0</v>
      </c>
      <c r="G41" s="108">
        <f>'SO 120 120.51  Pol'!AF262</f>
        <v>0</v>
      </c>
      <c r="H41" s="108"/>
      <c r="I41" s="109">
        <f>F41+G41+H41</f>
        <v>0</v>
      </c>
      <c r="J41" s="110" t="str">
        <f>IF(_xlfn.SINGLE(CenaCelkemVypocet)=0,"",I41/_xlfn.SINGLE(CenaCelkemVypocet)*100)</f>
        <v/>
      </c>
    </row>
    <row r="42" spans="1:52" ht="25.5" hidden="1" customHeight="1" x14ac:dyDescent="0.2">
      <c r="A42" s="89">
        <v>3</v>
      </c>
      <c r="B42" s="111" t="s">
        <v>43</v>
      </c>
      <c r="C42" s="203" t="s">
        <v>44</v>
      </c>
      <c r="D42" s="203"/>
      <c r="E42" s="203"/>
      <c r="F42" s="112">
        <f>'SO 120 120.51  Pol'!AE262</f>
        <v>0</v>
      </c>
      <c r="G42" s="103">
        <f>'SO 120 120.51  Pol'!AF262</f>
        <v>0</v>
      </c>
      <c r="H42" s="103"/>
      <c r="I42" s="104">
        <f>F42+G42+H42</f>
        <v>0</v>
      </c>
      <c r="J42" s="105" t="str">
        <f>IF(_xlfn.SINGLE(CenaCelkemVypocet)=0,"",I42/_xlfn.SINGLE(CenaCelkemVypocet)*100)</f>
        <v/>
      </c>
    </row>
    <row r="43" spans="1:52" ht="25.5" hidden="1" customHeight="1" x14ac:dyDescent="0.2">
      <c r="A43" s="89"/>
      <c r="B43" s="205" t="s">
        <v>53</v>
      </c>
      <c r="C43" s="206"/>
      <c r="D43" s="206"/>
      <c r="E43" s="206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5" spans="1:52" x14ac:dyDescent="0.2">
      <c r="A45" t="s">
        <v>55</v>
      </c>
      <c r="B45" t="s">
        <v>56</v>
      </c>
    </row>
    <row r="46" spans="1:52" x14ac:dyDescent="0.2">
      <c r="B46" s="200" t="s">
        <v>57</v>
      </c>
      <c r="C46" s="200"/>
      <c r="D46" s="200"/>
      <c r="E46" s="200"/>
      <c r="F46" s="200"/>
      <c r="G46" s="200"/>
      <c r="H46" s="200"/>
      <c r="I46" s="200"/>
      <c r="J46" s="200"/>
      <c r="AZ46" s="125" t="str">
        <f>B46</f>
        <v xml:space="preserve"> V délce potrubí je započítán prořez 10 %</v>
      </c>
    </row>
    <row r="47" spans="1:52" ht="25.5" x14ac:dyDescent="0.2">
      <c r="B47" s="200" t="s">
        <v>58</v>
      </c>
      <c r="C47" s="200"/>
      <c r="D47" s="200"/>
      <c r="E47" s="200"/>
      <c r="F47" s="200"/>
      <c r="G47" s="200"/>
      <c r="H47" s="200"/>
      <c r="I47" s="200"/>
      <c r="J47" s="200"/>
      <c r="AZ47" s="125" t="str">
        <f>B47</f>
        <v xml:space="preserve"> Uvedené názvy výrobků jsou referenční, za dodržení technických parametrů a souhlasu investora je možno je nahradit</v>
      </c>
    </row>
    <row r="50" spans="1:10" ht="15.75" x14ac:dyDescent="0.25">
      <c r="B50" s="126" t="s">
        <v>59</v>
      </c>
    </row>
    <row r="52" spans="1:10" ht="25.5" customHeight="1" x14ac:dyDescent="0.2">
      <c r="A52" s="128"/>
      <c r="B52" s="131" t="s">
        <v>17</v>
      </c>
      <c r="C52" s="131" t="s">
        <v>5</v>
      </c>
      <c r="D52" s="132"/>
      <c r="E52" s="132"/>
      <c r="F52" s="133" t="s">
        <v>60</v>
      </c>
      <c r="G52" s="133"/>
      <c r="H52" s="133"/>
      <c r="I52" s="133" t="s">
        <v>29</v>
      </c>
      <c r="J52" s="133" t="s">
        <v>0</v>
      </c>
    </row>
    <row r="53" spans="1:10" ht="36.75" customHeight="1" x14ac:dyDescent="0.2">
      <c r="A53" s="129"/>
      <c r="B53" s="134" t="s">
        <v>61</v>
      </c>
      <c r="C53" s="201" t="s">
        <v>62</v>
      </c>
      <c r="D53" s="202"/>
      <c r="E53" s="202"/>
      <c r="F53" s="140" t="s">
        <v>25</v>
      </c>
      <c r="G53" s="141"/>
      <c r="H53" s="141"/>
      <c r="I53" s="141">
        <f>'SO 120 120.51  Pol'!G8</f>
        <v>0</v>
      </c>
      <c r="J53" s="138" t="str">
        <f>IF(I55=0,"",I53/I55*100)</f>
        <v/>
      </c>
    </row>
    <row r="54" spans="1:10" ht="36.75" customHeight="1" x14ac:dyDescent="0.2">
      <c r="A54" s="129"/>
      <c r="B54" s="134" t="s">
        <v>63</v>
      </c>
      <c r="C54" s="201" t="s">
        <v>64</v>
      </c>
      <c r="D54" s="202"/>
      <c r="E54" s="202"/>
      <c r="F54" s="140" t="s">
        <v>25</v>
      </c>
      <c r="G54" s="141"/>
      <c r="H54" s="141"/>
      <c r="I54" s="141">
        <f>'SO 120 120.51  Pol'!G105</f>
        <v>0</v>
      </c>
      <c r="J54" s="138" t="str">
        <f>IF(I55=0,"",I54/I55*100)</f>
        <v/>
      </c>
    </row>
    <row r="55" spans="1:10" ht="25.5" customHeight="1" x14ac:dyDescent="0.2">
      <c r="A55" s="130"/>
      <c r="B55" s="135" t="s">
        <v>1</v>
      </c>
      <c r="C55" s="136"/>
      <c r="D55" s="137"/>
      <c r="E55" s="137"/>
      <c r="F55" s="142"/>
      <c r="G55" s="143"/>
      <c r="H55" s="143"/>
      <c r="I55" s="143">
        <f>SUM(I53:I54)</f>
        <v>0</v>
      </c>
      <c r="J55" s="139">
        <f>SUM(J53:J54)</f>
        <v>0</v>
      </c>
    </row>
    <row r="56" spans="1:10" x14ac:dyDescent="0.2">
      <c r="F56" s="87"/>
      <c r="G56" s="87"/>
      <c r="H56" s="87"/>
      <c r="I56" s="87"/>
      <c r="J56" s="88"/>
    </row>
    <row r="57" spans="1:10" x14ac:dyDescent="0.2">
      <c r="F57" s="87"/>
      <c r="G57" s="87"/>
      <c r="H57" s="87"/>
      <c r="I57" s="87"/>
      <c r="J57" s="88"/>
    </row>
    <row r="58" spans="1:10" x14ac:dyDescent="0.2">
      <c r="F58" s="87"/>
      <c r="G58" s="87"/>
      <c r="H58" s="87"/>
      <c r="I58" s="87"/>
      <c r="J58" s="88"/>
    </row>
  </sheetData>
  <sheetProtection algorithmName="SHA-512" hashValue="ClI2j27OSpySO1LFYHkbrdH7jJmlizPOrgQZNE+9N6fojzb1SGZNz6OgFOtvBpnnlLMpbaiu2NtApZIYbDcRQQ==" saltValue="9oZwUyKglhHcTPN1xyP3O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B46:J46"/>
    <mergeCell ref="B47:J47"/>
    <mergeCell ref="C53:E53"/>
    <mergeCell ref="C54:E54"/>
    <mergeCell ref="C39:E39"/>
    <mergeCell ref="C40:E40"/>
    <mergeCell ref="C41:E41"/>
    <mergeCell ref="C42:E42"/>
    <mergeCell ref="B43:E43"/>
  </mergeCells>
  <phoneticPr fontId="0" type="noConversion"/>
  <pageMargins left="0.39370078740157483" right="0.19685039370078741" top="0.59055118110236227" bottom="0.39370078740157483" header="0" footer="0.19685039370078741"/>
  <pageSetup paperSize="9" fitToHeight="0" orientation="portrait" horizontalDpi="300" verticalDpi="300" r:id="rId2"/>
  <headerFooter alignWithMargins="0">
    <oddHeader>&amp;RPokud je uveden referenční výrobek, může být nahrazen rovnocenným řešením dle ust. § 89 odst. 6 zákona č. 134/2016 Sb.</oddHeader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50" t="s">
        <v>7</v>
      </c>
      <c r="B2" s="49"/>
      <c r="C2" s="254"/>
      <c r="D2" s="254"/>
      <c r="E2" s="254"/>
      <c r="F2" s="254"/>
      <c r="G2" s="255"/>
    </row>
    <row r="3" spans="1:7" ht="24.95" customHeight="1" x14ac:dyDescent="0.2">
      <c r="A3" s="50" t="s">
        <v>8</v>
      </c>
      <c r="B3" s="49"/>
      <c r="C3" s="254"/>
      <c r="D3" s="254"/>
      <c r="E3" s="254"/>
      <c r="F3" s="254"/>
      <c r="G3" s="255"/>
    </row>
    <row r="4" spans="1:7" ht="24.95" customHeight="1" x14ac:dyDescent="0.2">
      <c r="A4" s="50" t="s">
        <v>9</v>
      </c>
      <c r="B4" s="49"/>
      <c r="C4" s="254"/>
      <c r="D4" s="254"/>
      <c r="E4" s="254"/>
      <c r="F4" s="254"/>
      <c r="G4" s="255"/>
    </row>
    <row r="5" spans="1:7" x14ac:dyDescent="0.2">
      <c r="B5" s="4"/>
      <c r="C5" s="5"/>
      <c r="D5" s="6"/>
    </row>
  </sheetData>
  <sheetProtection algorithmName="SHA-512" hashValue="DbsJiHyaNcMvqWJz+iVbkP2GF6SdAH9UhWvp9yDlTnmLX4u6j3fsd2gWkvz36R8RDdDkatdMKPUAhlt7gi/3gA==" saltValue="/fd9PGnDXbnYHMetZH7s7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353EF-F2D0-40F6-94BB-B45422FD8CBF}">
  <sheetPr>
    <outlinePr summaryBelow="0"/>
    <pageSetUpPr fitToPage="1"/>
  </sheetPr>
  <dimension ref="A1:BH5000"/>
  <sheetViews>
    <sheetView zoomScaleNormal="100" workbookViewId="0">
      <selection activeCell="A2" sqref="A2:G2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2" t="s">
        <v>67</v>
      </c>
      <c r="B1" s="262"/>
      <c r="C1" s="262"/>
      <c r="D1" s="262"/>
      <c r="E1" s="262"/>
      <c r="F1" s="262"/>
      <c r="G1" s="262"/>
      <c r="AG1" t="s">
        <v>68</v>
      </c>
    </row>
    <row r="2" spans="1:60" ht="24.95" customHeight="1" x14ac:dyDescent="0.2">
      <c r="A2" s="145" t="s">
        <v>7</v>
      </c>
      <c r="B2" s="49" t="s">
        <v>49</v>
      </c>
      <c r="C2" s="263" t="s">
        <v>50</v>
      </c>
      <c r="D2" s="264"/>
      <c r="E2" s="264"/>
      <c r="F2" s="264"/>
      <c r="G2" s="265"/>
      <c r="AG2" t="s">
        <v>69</v>
      </c>
    </row>
    <row r="3" spans="1:60" ht="24.95" customHeight="1" x14ac:dyDescent="0.2">
      <c r="A3" s="145" t="s">
        <v>8</v>
      </c>
      <c r="B3" s="49" t="s">
        <v>45</v>
      </c>
      <c r="C3" s="263" t="s">
        <v>46</v>
      </c>
      <c r="D3" s="264"/>
      <c r="E3" s="264"/>
      <c r="F3" s="264"/>
      <c r="G3" s="265"/>
      <c r="AC3" s="127" t="s">
        <v>69</v>
      </c>
      <c r="AG3" t="s">
        <v>70</v>
      </c>
    </row>
    <row r="4" spans="1:60" ht="24.95" customHeight="1" x14ac:dyDescent="0.2">
      <c r="A4" s="146" t="s">
        <v>9</v>
      </c>
      <c r="B4" s="147" t="s">
        <v>43</v>
      </c>
      <c r="C4" s="266" t="s">
        <v>44</v>
      </c>
      <c r="D4" s="267"/>
      <c r="E4" s="267"/>
      <c r="F4" s="267"/>
      <c r="G4" s="268"/>
      <c r="AG4" t="s">
        <v>71</v>
      </c>
    </row>
    <row r="5" spans="1:60" x14ac:dyDescent="0.2">
      <c r="D5" s="10"/>
    </row>
    <row r="6" spans="1:60" ht="38.25" x14ac:dyDescent="0.2">
      <c r="A6" s="149" t="s">
        <v>72</v>
      </c>
      <c r="B6" s="151" t="s">
        <v>73</v>
      </c>
      <c r="C6" s="151" t="s">
        <v>74</v>
      </c>
      <c r="D6" s="150" t="s">
        <v>75</v>
      </c>
      <c r="E6" s="149" t="s">
        <v>76</v>
      </c>
      <c r="F6" s="148" t="s">
        <v>77</v>
      </c>
      <c r="G6" s="149" t="s">
        <v>29</v>
      </c>
      <c r="H6" s="152" t="s">
        <v>30</v>
      </c>
      <c r="I6" s="152" t="s">
        <v>78</v>
      </c>
      <c r="J6" s="152" t="s">
        <v>31</v>
      </c>
      <c r="K6" s="152" t="s">
        <v>79</v>
      </c>
      <c r="L6" s="152" t="s">
        <v>80</v>
      </c>
      <c r="M6" s="152" t="s">
        <v>81</v>
      </c>
      <c r="N6" s="152" t="s">
        <v>82</v>
      </c>
      <c r="O6" s="152" t="s">
        <v>83</v>
      </c>
      <c r="P6" s="152" t="s">
        <v>84</v>
      </c>
      <c r="Q6" s="152" t="s">
        <v>85</v>
      </c>
      <c r="R6" s="152" t="s">
        <v>86</v>
      </c>
      <c r="S6" s="152" t="s">
        <v>87</v>
      </c>
      <c r="T6" s="152" t="s">
        <v>88</v>
      </c>
      <c r="U6" s="152" t="s">
        <v>89</v>
      </c>
      <c r="V6" s="152" t="s">
        <v>90</v>
      </c>
      <c r="W6" s="152" t="s">
        <v>91</v>
      </c>
      <c r="X6" s="152" t="s">
        <v>92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68" t="s">
        <v>93</v>
      </c>
      <c r="B8" s="169" t="s">
        <v>61</v>
      </c>
      <c r="C8" s="191" t="s">
        <v>62</v>
      </c>
      <c r="D8" s="170"/>
      <c r="E8" s="171"/>
      <c r="F8" s="172"/>
      <c r="G8" s="172">
        <f>SUMIF(AG9:AG104,"&lt;&gt;NOR",G9:G104)</f>
        <v>0</v>
      </c>
      <c r="H8" s="172"/>
      <c r="I8" s="172">
        <f>SUM(I9:I104)</f>
        <v>0</v>
      </c>
      <c r="J8" s="172"/>
      <c r="K8" s="172">
        <f>SUM(K9:K104)</f>
        <v>0</v>
      </c>
      <c r="L8" s="172"/>
      <c r="M8" s="172">
        <f>SUM(M9:M104)</f>
        <v>0</v>
      </c>
      <c r="N8" s="172"/>
      <c r="O8" s="172">
        <f>SUM(O9:O104)</f>
        <v>2.08</v>
      </c>
      <c r="P8" s="172"/>
      <c r="Q8" s="172">
        <f>SUM(Q9:Q104)</f>
        <v>0</v>
      </c>
      <c r="R8" s="172"/>
      <c r="S8" s="172"/>
      <c r="T8" s="173"/>
      <c r="U8" s="167"/>
      <c r="V8" s="167">
        <f>SUM(V9:V104)</f>
        <v>507.86</v>
      </c>
      <c r="W8" s="167"/>
      <c r="X8" s="167"/>
      <c r="AG8" t="s">
        <v>94</v>
      </c>
    </row>
    <row r="9" spans="1:60" outlineLevel="1" x14ac:dyDescent="0.2">
      <c r="A9" s="181">
        <v>1</v>
      </c>
      <c r="B9" s="182" t="s">
        <v>95</v>
      </c>
      <c r="C9" s="192" t="s">
        <v>96</v>
      </c>
      <c r="D9" s="183" t="s">
        <v>97</v>
      </c>
      <c r="E9" s="184">
        <v>80</v>
      </c>
      <c r="F9" s="185"/>
      <c r="G9" s="186">
        <f>ROUND(E9*F9,2)</f>
        <v>0</v>
      </c>
      <c r="H9" s="185"/>
      <c r="I9" s="186">
        <f>ROUND(E9*H9,2)</f>
        <v>0</v>
      </c>
      <c r="J9" s="185"/>
      <c r="K9" s="186">
        <f>ROUND(E9*J9,2)</f>
        <v>0</v>
      </c>
      <c r="L9" s="186">
        <v>21</v>
      </c>
      <c r="M9" s="186">
        <f>G9*(1+L9/100)</f>
        <v>0</v>
      </c>
      <c r="N9" s="186">
        <v>1.2099999999999999E-3</v>
      </c>
      <c r="O9" s="186">
        <f>ROUND(E9*N9,2)</f>
        <v>0.1</v>
      </c>
      <c r="P9" s="186">
        <v>0</v>
      </c>
      <c r="Q9" s="186">
        <f>ROUND(E9*P9,2)</f>
        <v>0</v>
      </c>
      <c r="R9" s="186" t="s">
        <v>98</v>
      </c>
      <c r="S9" s="186" t="s">
        <v>99</v>
      </c>
      <c r="T9" s="187" t="s">
        <v>99</v>
      </c>
      <c r="U9" s="163">
        <v>0.17699999999999999</v>
      </c>
      <c r="V9" s="163">
        <f>ROUND(E9*U9,2)</f>
        <v>14.16</v>
      </c>
      <c r="W9" s="163"/>
      <c r="X9" s="163" t="s">
        <v>100</v>
      </c>
      <c r="Y9" s="153"/>
      <c r="Z9" s="153"/>
      <c r="AA9" s="153"/>
      <c r="AB9" s="153"/>
      <c r="AC9" s="153"/>
      <c r="AD9" s="153"/>
      <c r="AE9" s="153"/>
      <c r="AF9" s="153"/>
      <c r="AG9" s="153" t="s">
        <v>101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74">
        <v>2</v>
      </c>
      <c r="B10" s="175" t="s">
        <v>102</v>
      </c>
      <c r="C10" s="193" t="s">
        <v>103</v>
      </c>
      <c r="D10" s="176" t="s">
        <v>104</v>
      </c>
      <c r="E10" s="177">
        <v>5</v>
      </c>
      <c r="F10" s="178"/>
      <c r="G10" s="179">
        <f>ROUND(E10*F10,2)</f>
        <v>0</v>
      </c>
      <c r="H10" s="178"/>
      <c r="I10" s="179">
        <f>ROUND(E10*H10,2)</f>
        <v>0</v>
      </c>
      <c r="J10" s="178"/>
      <c r="K10" s="179">
        <f>ROUND(E10*J10,2)</f>
        <v>0</v>
      </c>
      <c r="L10" s="179">
        <v>21</v>
      </c>
      <c r="M10" s="179">
        <f>G10*(1+L10/100)</f>
        <v>0</v>
      </c>
      <c r="N10" s="179">
        <v>1.89E-3</v>
      </c>
      <c r="O10" s="179">
        <f>ROUND(E10*N10,2)</f>
        <v>0.01</v>
      </c>
      <c r="P10" s="179">
        <v>0</v>
      </c>
      <c r="Q10" s="179">
        <f>ROUND(E10*P10,2)</f>
        <v>0</v>
      </c>
      <c r="R10" s="179" t="s">
        <v>105</v>
      </c>
      <c r="S10" s="179" t="s">
        <v>99</v>
      </c>
      <c r="T10" s="180" t="s">
        <v>99</v>
      </c>
      <c r="U10" s="163">
        <v>1.4450000000000001</v>
      </c>
      <c r="V10" s="163">
        <f>ROUND(E10*U10,2)</f>
        <v>7.23</v>
      </c>
      <c r="W10" s="163"/>
      <c r="X10" s="163" t="s">
        <v>100</v>
      </c>
      <c r="Y10" s="153"/>
      <c r="Z10" s="153"/>
      <c r="AA10" s="153"/>
      <c r="AB10" s="153"/>
      <c r="AC10" s="153"/>
      <c r="AD10" s="153"/>
      <c r="AE10" s="153"/>
      <c r="AF10" s="153"/>
      <c r="AG10" s="153" t="s">
        <v>101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60"/>
      <c r="B11" s="161"/>
      <c r="C11" s="258" t="s">
        <v>106</v>
      </c>
      <c r="D11" s="259"/>
      <c r="E11" s="259"/>
      <c r="F11" s="259"/>
      <c r="G11" s="259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53"/>
      <c r="Z11" s="153"/>
      <c r="AA11" s="153"/>
      <c r="AB11" s="153"/>
      <c r="AC11" s="153"/>
      <c r="AD11" s="153"/>
      <c r="AE11" s="153"/>
      <c r="AF11" s="153"/>
      <c r="AG11" s="153" t="s">
        <v>107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74">
        <v>3</v>
      </c>
      <c r="B12" s="175" t="s">
        <v>108</v>
      </c>
      <c r="C12" s="193" t="s">
        <v>109</v>
      </c>
      <c r="D12" s="176" t="s">
        <v>104</v>
      </c>
      <c r="E12" s="177">
        <v>5</v>
      </c>
      <c r="F12" s="178"/>
      <c r="G12" s="179">
        <f>ROUND(E12*F12,2)</f>
        <v>0</v>
      </c>
      <c r="H12" s="178"/>
      <c r="I12" s="179">
        <f>ROUND(E12*H12,2)</f>
        <v>0</v>
      </c>
      <c r="J12" s="178"/>
      <c r="K12" s="179">
        <f>ROUND(E12*J12,2)</f>
        <v>0</v>
      </c>
      <c r="L12" s="179">
        <v>21</v>
      </c>
      <c r="M12" s="179">
        <f>G12*(1+L12/100)</f>
        <v>0</v>
      </c>
      <c r="N12" s="179">
        <v>2.4599999999999999E-3</v>
      </c>
      <c r="O12" s="179">
        <f>ROUND(E12*N12,2)</f>
        <v>0.01</v>
      </c>
      <c r="P12" s="179">
        <v>0</v>
      </c>
      <c r="Q12" s="179">
        <f>ROUND(E12*P12,2)</f>
        <v>0</v>
      </c>
      <c r="R12" s="179" t="s">
        <v>105</v>
      </c>
      <c r="S12" s="179" t="s">
        <v>99</v>
      </c>
      <c r="T12" s="180" t="s">
        <v>99</v>
      </c>
      <c r="U12" s="163">
        <v>1.49</v>
      </c>
      <c r="V12" s="163">
        <f>ROUND(E12*U12,2)</f>
        <v>7.45</v>
      </c>
      <c r="W12" s="163"/>
      <c r="X12" s="163" t="s">
        <v>100</v>
      </c>
      <c r="Y12" s="153"/>
      <c r="Z12" s="153"/>
      <c r="AA12" s="153"/>
      <c r="AB12" s="153"/>
      <c r="AC12" s="153"/>
      <c r="AD12" s="153"/>
      <c r="AE12" s="153"/>
      <c r="AF12" s="153"/>
      <c r="AG12" s="153" t="s">
        <v>101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60"/>
      <c r="B13" s="161"/>
      <c r="C13" s="258" t="s">
        <v>106</v>
      </c>
      <c r="D13" s="259"/>
      <c r="E13" s="259"/>
      <c r="F13" s="259"/>
      <c r="G13" s="259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53"/>
      <c r="Z13" s="153"/>
      <c r="AA13" s="153"/>
      <c r="AB13" s="153"/>
      <c r="AC13" s="153"/>
      <c r="AD13" s="153"/>
      <c r="AE13" s="153"/>
      <c r="AF13" s="153"/>
      <c r="AG13" s="153" t="s">
        <v>107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81">
        <v>4</v>
      </c>
      <c r="B14" s="182" t="s">
        <v>110</v>
      </c>
      <c r="C14" s="192" t="s">
        <v>111</v>
      </c>
      <c r="D14" s="183" t="s">
        <v>112</v>
      </c>
      <c r="E14" s="184">
        <v>192</v>
      </c>
      <c r="F14" s="185"/>
      <c r="G14" s="186">
        <f t="shared" ref="G14:G20" si="0">ROUND(E14*F14,2)</f>
        <v>0</v>
      </c>
      <c r="H14" s="185"/>
      <c r="I14" s="186">
        <f t="shared" ref="I14:I20" si="1">ROUND(E14*H14,2)</f>
        <v>0</v>
      </c>
      <c r="J14" s="185"/>
      <c r="K14" s="186">
        <f t="shared" ref="K14:K20" si="2">ROUND(E14*J14,2)</f>
        <v>0</v>
      </c>
      <c r="L14" s="186">
        <v>21</v>
      </c>
      <c r="M14" s="186">
        <f t="shared" ref="M14:M20" si="3">G14*(1+L14/100)</f>
        <v>0</v>
      </c>
      <c r="N14" s="186">
        <v>0</v>
      </c>
      <c r="O14" s="186">
        <f t="shared" ref="O14:O20" si="4">ROUND(E14*N14,2)</f>
        <v>0</v>
      </c>
      <c r="P14" s="186">
        <v>0</v>
      </c>
      <c r="Q14" s="186">
        <f t="shared" ref="Q14:Q20" si="5">ROUND(E14*P14,2)</f>
        <v>0</v>
      </c>
      <c r="R14" s="186" t="s">
        <v>113</v>
      </c>
      <c r="S14" s="186" t="s">
        <v>99</v>
      </c>
      <c r="T14" s="187" t="s">
        <v>99</v>
      </c>
      <c r="U14" s="163">
        <v>0.13500000000000001</v>
      </c>
      <c r="V14" s="163">
        <f t="shared" ref="V14:V20" si="6">ROUND(E14*U14,2)</f>
        <v>25.92</v>
      </c>
      <c r="W14" s="163"/>
      <c r="X14" s="163" t="s">
        <v>100</v>
      </c>
      <c r="Y14" s="153"/>
      <c r="Z14" s="153"/>
      <c r="AA14" s="153"/>
      <c r="AB14" s="153"/>
      <c r="AC14" s="153"/>
      <c r="AD14" s="153"/>
      <c r="AE14" s="153"/>
      <c r="AF14" s="153"/>
      <c r="AG14" s="153" t="s">
        <v>101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81">
        <v>5</v>
      </c>
      <c r="B15" s="182" t="s">
        <v>114</v>
      </c>
      <c r="C15" s="192" t="s">
        <v>115</v>
      </c>
      <c r="D15" s="183" t="s">
        <v>116</v>
      </c>
      <c r="E15" s="184">
        <v>8</v>
      </c>
      <c r="F15" s="185"/>
      <c r="G15" s="186">
        <f t="shared" si="0"/>
        <v>0</v>
      </c>
      <c r="H15" s="185"/>
      <c r="I15" s="186">
        <f t="shared" si="1"/>
        <v>0</v>
      </c>
      <c r="J15" s="185"/>
      <c r="K15" s="186">
        <f t="shared" si="2"/>
        <v>0</v>
      </c>
      <c r="L15" s="186">
        <v>21</v>
      </c>
      <c r="M15" s="186">
        <f t="shared" si="3"/>
        <v>0</v>
      </c>
      <c r="N15" s="186">
        <v>1.1299999999999999E-3</v>
      </c>
      <c r="O15" s="186">
        <f t="shared" si="4"/>
        <v>0.01</v>
      </c>
      <c r="P15" s="186">
        <v>0</v>
      </c>
      <c r="Q15" s="186">
        <f t="shared" si="5"/>
        <v>0</v>
      </c>
      <c r="R15" s="186" t="s">
        <v>117</v>
      </c>
      <c r="S15" s="186" t="s">
        <v>99</v>
      </c>
      <c r="T15" s="187" t="s">
        <v>99</v>
      </c>
      <c r="U15" s="163">
        <v>0.114</v>
      </c>
      <c r="V15" s="163">
        <f t="shared" si="6"/>
        <v>0.91</v>
      </c>
      <c r="W15" s="163"/>
      <c r="X15" s="163" t="s">
        <v>100</v>
      </c>
      <c r="Y15" s="153"/>
      <c r="Z15" s="153"/>
      <c r="AA15" s="153"/>
      <c r="AB15" s="153"/>
      <c r="AC15" s="153"/>
      <c r="AD15" s="153"/>
      <c r="AE15" s="153"/>
      <c r="AF15" s="153"/>
      <c r="AG15" s="153" t="s">
        <v>101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22.5" outlineLevel="1" x14ac:dyDescent="0.2">
      <c r="A16" s="181">
        <v>6</v>
      </c>
      <c r="B16" s="182" t="s">
        <v>118</v>
      </c>
      <c r="C16" s="192" t="s">
        <v>119</v>
      </c>
      <c r="D16" s="183" t="s">
        <v>112</v>
      </c>
      <c r="E16" s="184">
        <v>2</v>
      </c>
      <c r="F16" s="185"/>
      <c r="G16" s="186">
        <f t="shared" si="0"/>
        <v>0</v>
      </c>
      <c r="H16" s="185"/>
      <c r="I16" s="186">
        <f t="shared" si="1"/>
        <v>0</v>
      </c>
      <c r="J16" s="185"/>
      <c r="K16" s="186">
        <f t="shared" si="2"/>
        <v>0</v>
      </c>
      <c r="L16" s="186">
        <v>21</v>
      </c>
      <c r="M16" s="186">
        <f t="shared" si="3"/>
        <v>0</v>
      </c>
      <c r="N16" s="186">
        <v>5.7600000000000004E-3</v>
      </c>
      <c r="O16" s="186">
        <f t="shared" si="4"/>
        <v>0.01</v>
      </c>
      <c r="P16" s="186">
        <v>0</v>
      </c>
      <c r="Q16" s="186">
        <f t="shared" si="5"/>
        <v>0</v>
      </c>
      <c r="R16" s="186" t="s">
        <v>117</v>
      </c>
      <c r="S16" s="186" t="s">
        <v>99</v>
      </c>
      <c r="T16" s="187" t="s">
        <v>99</v>
      </c>
      <c r="U16" s="163">
        <v>0.47299999999999998</v>
      </c>
      <c r="V16" s="163">
        <f t="shared" si="6"/>
        <v>0.95</v>
      </c>
      <c r="W16" s="163"/>
      <c r="X16" s="163" t="s">
        <v>100</v>
      </c>
      <c r="Y16" s="153"/>
      <c r="Z16" s="153"/>
      <c r="AA16" s="153"/>
      <c r="AB16" s="153"/>
      <c r="AC16" s="153"/>
      <c r="AD16" s="153"/>
      <c r="AE16" s="153"/>
      <c r="AF16" s="153"/>
      <c r="AG16" s="153" t="s">
        <v>101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ht="22.5" outlineLevel="1" x14ac:dyDescent="0.2">
      <c r="A17" s="181">
        <v>7</v>
      </c>
      <c r="B17" s="182" t="s">
        <v>120</v>
      </c>
      <c r="C17" s="192" t="s">
        <v>121</v>
      </c>
      <c r="D17" s="183" t="s">
        <v>112</v>
      </c>
      <c r="E17" s="184">
        <v>2</v>
      </c>
      <c r="F17" s="185"/>
      <c r="G17" s="186">
        <f t="shared" si="0"/>
        <v>0</v>
      </c>
      <c r="H17" s="185"/>
      <c r="I17" s="186">
        <f t="shared" si="1"/>
        <v>0</v>
      </c>
      <c r="J17" s="185"/>
      <c r="K17" s="186">
        <f t="shared" si="2"/>
        <v>0</v>
      </c>
      <c r="L17" s="186">
        <v>21</v>
      </c>
      <c r="M17" s="186">
        <f t="shared" si="3"/>
        <v>0</v>
      </c>
      <c r="N17" s="186">
        <v>6.1799999999999997E-3</v>
      </c>
      <c r="O17" s="186">
        <f t="shared" si="4"/>
        <v>0.01</v>
      </c>
      <c r="P17" s="186">
        <v>0</v>
      </c>
      <c r="Q17" s="186">
        <f t="shared" si="5"/>
        <v>0</v>
      </c>
      <c r="R17" s="186" t="s">
        <v>117</v>
      </c>
      <c r="S17" s="186" t="s">
        <v>99</v>
      </c>
      <c r="T17" s="187" t="s">
        <v>99</v>
      </c>
      <c r="U17" s="163">
        <v>0.505</v>
      </c>
      <c r="V17" s="163">
        <f t="shared" si="6"/>
        <v>1.01</v>
      </c>
      <c r="W17" s="163"/>
      <c r="X17" s="163" t="s">
        <v>100</v>
      </c>
      <c r="Y17" s="153"/>
      <c r="Z17" s="153"/>
      <c r="AA17" s="153"/>
      <c r="AB17" s="153"/>
      <c r="AC17" s="153"/>
      <c r="AD17" s="153"/>
      <c r="AE17" s="153"/>
      <c r="AF17" s="153"/>
      <c r="AG17" s="153" t="s">
        <v>101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 x14ac:dyDescent="0.2">
      <c r="A18" s="181">
        <v>8</v>
      </c>
      <c r="B18" s="182" t="s">
        <v>122</v>
      </c>
      <c r="C18" s="192" t="s">
        <v>123</v>
      </c>
      <c r="D18" s="183" t="s">
        <v>112</v>
      </c>
      <c r="E18" s="184">
        <v>204</v>
      </c>
      <c r="F18" s="185"/>
      <c r="G18" s="186">
        <f t="shared" si="0"/>
        <v>0</v>
      </c>
      <c r="H18" s="185"/>
      <c r="I18" s="186">
        <f t="shared" si="1"/>
        <v>0</v>
      </c>
      <c r="J18" s="185"/>
      <c r="K18" s="186">
        <f t="shared" si="2"/>
        <v>0</v>
      </c>
      <c r="L18" s="186">
        <v>21</v>
      </c>
      <c r="M18" s="186">
        <f t="shared" si="3"/>
        <v>0</v>
      </c>
      <c r="N18" s="186">
        <v>7.8499999999999993E-3</v>
      </c>
      <c r="O18" s="186">
        <f t="shared" si="4"/>
        <v>1.6</v>
      </c>
      <c r="P18" s="186">
        <v>0</v>
      </c>
      <c r="Q18" s="186">
        <f t="shared" si="5"/>
        <v>0</v>
      </c>
      <c r="R18" s="186" t="s">
        <v>117</v>
      </c>
      <c r="S18" s="186" t="s">
        <v>99</v>
      </c>
      <c r="T18" s="187" t="s">
        <v>99</v>
      </c>
      <c r="U18" s="163">
        <v>0.7</v>
      </c>
      <c r="V18" s="163">
        <f t="shared" si="6"/>
        <v>142.80000000000001</v>
      </c>
      <c r="W18" s="163"/>
      <c r="X18" s="163" t="s">
        <v>100</v>
      </c>
      <c r="Y18" s="153"/>
      <c r="Z18" s="153"/>
      <c r="AA18" s="153"/>
      <c r="AB18" s="153"/>
      <c r="AC18" s="153"/>
      <c r="AD18" s="153"/>
      <c r="AE18" s="153"/>
      <c r="AF18" s="153"/>
      <c r="AG18" s="153" t="s">
        <v>101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22.5" outlineLevel="1" x14ac:dyDescent="0.2">
      <c r="A19" s="181">
        <v>9</v>
      </c>
      <c r="B19" s="182" t="s">
        <v>124</v>
      </c>
      <c r="C19" s="192" t="s">
        <v>125</v>
      </c>
      <c r="D19" s="183" t="s">
        <v>104</v>
      </c>
      <c r="E19" s="184">
        <v>2</v>
      </c>
      <c r="F19" s="185"/>
      <c r="G19" s="186">
        <f t="shared" si="0"/>
        <v>0</v>
      </c>
      <c r="H19" s="185"/>
      <c r="I19" s="186">
        <f t="shared" si="1"/>
        <v>0</v>
      </c>
      <c r="J19" s="185"/>
      <c r="K19" s="186">
        <f t="shared" si="2"/>
        <v>0</v>
      </c>
      <c r="L19" s="186">
        <v>21</v>
      </c>
      <c r="M19" s="186">
        <f t="shared" si="3"/>
        <v>0</v>
      </c>
      <c r="N19" s="186">
        <v>0</v>
      </c>
      <c r="O19" s="186">
        <f t="shared" si="4"/>
        <v>0</v>
      </c>
      <c r="P19" s="186">
        <v>0</v>
      </c>
      <c r="Q19" s="186">
        <f t="shared" si="5"/>
        <v>0</v>
      </c>
      <c r="R19" s="186" t="s">
        <v>117</v>
      </c>
      <c r="S19" s="186" t="s">
        <v>99</v>
      </c>
      <c r="T19" s="187" t="s">
        <v>99</v>
      </c>
      <c r="U19" s="163">
        <v>0.64900000000000002</v>
      </c>
      <c r="V19" s="163">
        <f t="shared" si="6"/>
        <v>1.3</v>
      </c>
      <c r="W19" s="163"/>
      <c r="X19" s="163" t="s">
        <v>100</v>
      </c>
      <c r="Y19" s="153"/>
      <c r="Z19" s="153"/>
      <c r="AA19" s="153"/>
      <c r="AB19" s="153"/>
      <c r="AC19" s="153"/>
      <c r="AD19" s="153"/>
      <c r="AE19" s="153"/>
      <c r="AF19" s="153"/>
      <c r="AG19" s="153" t="s">
        <v>101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74">
        <v>10</v>
      </c>
      <c r="B20" s="175" t="s">
        <v>126</v>
      </c>
      <c r="C20" s="193" t="s">
        <v>127</v>
      </c>
      <c r="D20" s="176" t="s">
        <v>112</v>
      </c>
      <c r="E20" s="177">
        <v>208</v>
      </c>
      <c r="F20" s="178"/>
      <c r="G20" s="179">
        <f t="shared" si="0"/>
        <v>0</v>
      </c>
      <c r="H20" s="178"/>
      <c r="I20" s="179">
        <f t="shared" si="1"/>
        <v>0</v>
      </c>
      <c r="J20" s="178"/>
      <c r="K20" s="179">
        <f t="shared" si="2"/>
        <v>0</v>
      </c>
      <c r="L20" s="179">
        <v>21</v>
      </c>
      <c r="M20" s="179">
        <f t="shared" si="3"/>
        <v>0</v>
      </c>
      <c r="N20" s="179">
        <v>0</v>
      </c>
      <c r="O20" s="179">
        <f t="shared" si="4"/>
        <v>0</v>
      </c>
      <c r="P20" s="179">
        <v>0</v>
      </c>
      <c r="Q20" s="179">
        <f t="shared" si="5"/>
        <v>0</v>
      </c>
      <c r="R20" s="179" t="s">
        <v>117</v>
      </c>
      <c r="S20" s="179" t="s">
        <v>99</v>
      </c>
      <c r="T20" s="180" t="s">
        <v>99</v>
      </c>
      <c r="U20" s="163">
        <v>1.7999999999999999E-2</v>
      </c>
      <c r="V20" s="163">
        <f t="shared" si="6"/>
        <v>3.74</v>
      </c>
      <c r="W20" s="163"/>
      <c r="X20" s="163" t="s">
        <v>100</v>
      </c>
      <c r="Y20" s="153"/>
      <c r="Z20" s="153"/>
      <c r="AA20" s="153"/>
      <c r="AB20" s="153"/>
      <c r="AC20" s="153"/>
      <c r="AD20" s="153"/>
      <c r="AE20" s="153"/>
      <c r="AF20" s="153"/>
      <c r="AG20" s="153" t="s">
        <v>101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60"/>
      <c r="B21" s="161"/>
      <c r="C21" s="194" t="s">
        <v>128</v>
      </c>
      <c r="D21" s="165"/>
      <c r="E21" s="166">
        <v>2</v>
      </c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53"/>
      <c r="Z21" s="153"/>
      <c r="AA21" s="153"/>
      <c r="AB21" s="153"/>
      <c r="AC21" s="153"/>
      <c r="AD21" s="153"/>
      <c r="AE21" s="153"/>
      <c r="AF21" s="153"/>
      <c r="AG21" s="153" t="s">
        <v>129</v>
      </c>
      <c r="AH21" s="153">
        <v>5</v>
      </c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60"/>
      <c r="B22" s="161"/>
      <c r="C22" s="194" t="s">
        <v>130</v>
      </c>
      <c r="D22" s="165"/>
      <c r="E22" s="166">
        <v>2</v>
      </c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53"/>
      <c r="Z22" s="153"/>
      <c r="AA22" s="153"/>
      <c r="AB22" s="153"/>
      <c r="AC22" s="153"/>
      <c r="AD22" s="153"/>
      <c r="AE22" s="153"/>
      <c r="AF22" s="153"/>
      <c r="AG22" s="153" t="s">
        <v>129</v>
      </c>
      <c r="AH22" s="153">
        <v>5</v>
      </c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60"/>
      <c r="B23" s="161"/>
      <c r="C23" s="194" t="s">
        <v>131</v>
      </c>
      <c r="D23" s="165"/>
      <c r="E23" s="166">
        <v>204</v>
      </c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53"/>
      <c r="Z23" s="153"/>
      <c r="AA23" s="153"/>
      <c r="AB23" s="153"/>
      <c r="AC23" s="153"/>
      <c r="AD23" s="153"/>
      <c r="AE23" s="153"/>
      <c r="AF23" s="153"/>
      <c r="AG23" s="153" t="s">
        <v>129</v>
      </c>
      <c r="AH23" s="153">
        <v>5</v>
      </c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74">
        <v>11</v>
      </c>
      <c r="B24" s="175" t="s">
        <v>132</v>
      </c>
      <c r="C24" s="193" t="s">
        <v>133</v>
      </c>
      <c r="D24" s="176" t="s">
        <v>104</v>
      </c>
      <c r="E24" s="177">
        <v>8</v>
      </c>
      <c r="F24" s="178"/>
      <c r="G24" s="179">
        <f>ROUND(E24*F24,2)</f>
        <v>0</v>
      </c>
      <c r="H24" s="178"/>
      <c r="I24" s="179">
        <f>ROUND(E24*H24,2)</f>
        <v>0</v>
      </c>
      <c r="J24" s="178"/>
      <c r="K24" s="179">
        <f>ROUND(E24*J24,2)</f>
        <v>0</v>
      </c>
      <c r="L24" s="179">
        <v>21</v>
      </c>
      <c r="M24" s="179">
        <f>G24*(1+L24/100)</f>
        <v>0</v>
      </c>
      <c r="N24" s="179">
        <v>6.8000000000000005E-4</v>
      </c>
      <c r="O24" s="179">
        <f>ROUND(E24*N24,2)</f>
        <v>0.01</v>
      </c>
      <c r="P24" s="179">
        <v>0</v>
      </c>
      <c r="Q24" s="179">
        <f>ROUND(E24*P24,2)</f>
        <v>0</v>
      </c>
      <c r="R24" s="179" t="s">
        <v>117</v>
      </c>
      <c r="S24" s="179" t="s">
        <v>99</v>
      </c>
      <c r="T24" s="180" t="s">
        <v>99</v>
      </c>
      <c r="U24" s="163">
        <v>0.26900000000000002</v>
      </c>
      <c r="V24" s="163">
        <f>ROUND(E24*U24,2)</f>
        <v>2.15</v>
      </c>
      <c r="W24" s="163"/>
      <c r="X24" s="163" t="s">
        <v>100</v>
      </c>
      <c r="Y24" s="153"/>
      <c r="Z24" s="153"/>
      <c r="AA24" s="153"/>
      <c r="AB24" s="153"/>
      <c r="AC24" s="153"/>
      <c r="AD24" s="153"/>
      <c r="AE24" s="153"/>
      <c r="AF24" s="153"/>
      <c r="AG24" s="153" t="s">
        <v>101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60"/>
      <c r="B25" s="161"/>
      <c r="C25" s="258" t="s">
        <v>134</v>
      </c>
      <c r="D25" s="259"/>
      <c r="E25" s="259"/>
      <c r="F25" s="259"/>
      <c r="G25" s="259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53"/>
      <c r="Z25" s="153"/>
      <c r="AA25" s="153"/>
      <c r="AB25" s="153"/>
      <c r="AC25" s="153"/>
      <c r="AD25" s="153"/>
      <c r="AE25" s="153"/>
      <c r="AF25" s="153"/>
      <c r="AG25" s="153" t="s">
        <v>107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74">
        <v>12</v>
      </c>
      <c r="B26" s="175" t="s">
        <v>135</v>
      </c>
      <c r="C26" s="193" t="s">
        <v>136</v>
      </c>
      <c r="D26" s="176" t="s">
        <v>104</v>
      </c>
      <c r="E26" s="177">
        <v>2</v>
      </c>
      <c r="F26" s="178"/>
      <c r="G26" s="179">
        <f>ROUND(E26*F26,2)</f>
        <v>0</v>
      </c>
      <c r="H26" s="178"/>
      <c r="I26" s="179">
        <f>ROUND(E26*H26,2)</f>
        <v>0</v>
      </c>
      <c r="J26" s="178"/>
      <c r="K26" s="179">
        <f>ROUND(E26*J26,2)</f>
        <v>0</v>
      </c>
      <c r="L26" s="179">
        <v>21</v>
      </c>
      <c r="M26" s="179">
        <f>G26*(1+L26/100)</f>
        <v>0</v>
      </c>
      <c r="N26" s="179">
        <v>5.8E-4</v>
      </c>
      <c r="O26" s="179">
        <f>ROUND(E26*N26,2)</f>
        <v>0</v>
      </c>
      <c r="P26" s="179">
        <v>0</v>
      </c>
      <c r="Q26" s="179">
        <f>ROUND(E26*P26,2)</f>
        <v>0</v>
      </c>
      <c r="R26" s="179" t="s">
        <v>117</v>
      </c>
      <c r="S26" s="179" t="s">
        <v>99</v>
      </c>
      <c r="T26" s="180" t="s">
        <v>99</v>
      </c>
      <c r="U26" s="163">
        <v>0.35099999999999998</v>
      </c>
      <c r="V26" s="163">
        <f>ROUND(E26*U26,2)</f>
        <v>0.7</v>
      </c>
      <c r="W26" s="163"/>
      <c r="X26" s="163" t="s">
        <v>100</v>
      </c>
      <c r="Y26" s="153"/>
      <c r="Z26" s="153"/>
      <c r="AA26" s="153"/>
      <c r="AB26" s="153"/>
      <c r="AC26" s="153"/>
      <c r="AD26" s="153"/>
      <c r="AE26" s="153"/>
      <c r="AF26" s="153"/>
      <c r="AG26" s="153" t="s">
        <v>101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60"/>
      <c r="B27" s="161"/>
      <c r="C27" s="258" t="s">
        <v>137</v>
      </c>
      <c r="D27" s="259"/>
      <c r="E27" s="259"/>
      <c r="F27" s="259"/>
      <c r="G27" s="259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53"/>
      <c r="Z27" s="153"/>
      <c r="AA27" s="153"/>
      <c r="AB27" s="153"/>
      <c r="AC27" s="153"/>
      <c r="AD27" s="153"/>
      <c r="AE27" s="153"/>
      <c r="AF27" s="153"/>
      <c r="AG27" s="153" t="s">
        <v>107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81">
        <v>13</v>
      </c>
      <c r="B28" s="182" t="s">
        <v>138</v>
      </c>
      <c r="C28" s="192" t="s">
        <v>139</v>
      </c>
      <c r="D28" s="183" t="s">
        <v>104</v>
      </c>
      <c r="E28" s="184">
        <v>8</v>
      </c>
      <c r="F28" s="185"/>
      <c r="G28" s="186">
        <f>ROUND(E28*F28,2)</f>
        <v>0</v>
      </c>
      <c r="H28" s="185"/>
      <c r="I28" s="186">
        <f>ROUND(E28*H28,2)</f>
        <v>0</v>
      </c>
      <c r="J28" s="185"/>
      <c r="K28" s="186">
        <f>ROUND(E28*J28,2)</f>
        <v>0</v>
      </c>
      <c r="L28" s="186">
        <v>21</v>
      </c>
      <c r="M28" s="186">
        <f>G28*(1+L28/100)</f>
        <v>0</v>
      </c>
      <c r="N28" s="186">
        <v>4.0000000000000002E-4</v>
      </c>
      <c r="O28" s="186">
        <f>ROUND(E28*N28,2)</f>
        <v>0</v>
      </c>
      <c r="P28" s="186">
        <v>0</v>
      </c>
      <c r="Q28" s="186">
        <f>ROUND(E28*P28,2)</f>
        <v>0</v>
      </c>
      <c r="R28" s="186" t="s">
        <v>117</v>
      </c>
      <c r="S28" s="186" t="s">
        <v>99</v>
      </c>
      <c r="T28" s="187" t="s">
        <v>99</v>
      </c>
      <c r="U28" s="163">
        <v>0.124</v>
      </c>
      <c r="V28" s="163">
        <f>ROUND(E28*U28,2)</f>
        <v>0.99</v>
      </c>
      <c r="W28" s="163"/>
      <c r="X28" s="163" t="s">
        <v>100</v>
      </c>
      <c r="Y28" s="153"/>
      <c r="Z28" s="153"/>
      <c r="AA28" s="153"/>
      <c r="AB28" s="153"/>
      <c r="AC28" s="153"/>
      <c r="AD28" s="153"/>
      <c r="AE28" s="153"/>
      <c r="AF28" s="153"/>
      <c r="AG28" s="153" t="s">
        <v>101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ht="22.5" outlineLevel="1" x14ac:dyDescent="0.2">
      <c r="A29" s="174">
        <v>14</v>
      </c>
      <c r="B29" s="175" t="s">
        <v>140</v>
      </c>
      <c r="C29" s="193" t="s">
        <v>141</v>
      </c>
      <c r="D29" s="176" t="s">
        <v>104</v>
      </c>
      <c r="E29" s="177">
        <v>8</v>
      </c>
      <c r="F29" s="178"/>
      <c r="G29" s="179">
        <f>ROUND(E29*F29,2)</f>
        <v>0</v>
      </c>
      <c r="H29" s="178"/>
      <c r="I29" s="179">
        <f>ROUND(E29*H29,2)</f>
        <v>0</v>
      </c>
      <c r="J29" s="178"/>
      <c r="K29" s="179">
        <f>ROUND(E29*J29,2)</f>
        <v>0</v>
      </c>
      <c r="L29" s="179">
        <v>21</v>
      </c>
      <c r="M29" s="179">
        <f>G29*(1+L29/100)</f>
        <v>0</v>
      </c>
      <c r="N29" s="179">
        <v>1.9000000000000001E-4</v>
      </c>
      <c r="O29" s="179">
        <f>ROUND(E29*N29,2)</f>
        <v>0</v>
      </c>
      <c r="P29" s="179">
        <v>0</v>
      </c>
      <c r="Q29" s="179">
        <f>ROUND(E29*P29,2)</f>
        <v>0</v>
      </c>
      <c r="R29" s="179" t="s">
        <v>117</v>
      </c>
      <c r="S29" s="179" t="s">
        <v>99</v>
      </c>
      <c r="T29" s="180" t="s">
        <v>99</v>
      </c>
      <c r="U29" s="163">
        <v>8.3000000000000004E-2</v>
      </c>
      <c r="V29" s="163">
        <f>ROUND(E29*U29,2)</f>
        <v>0.66</v>
      </c>
      <c r="W29" s="163"/>
      <c r="X29" s="163" t="s">
        <v>100</v>
      </c>
      <c r="Y29" s="153"/>
      <c r="Z29" s="153"/>
      <c r="AA29" s="153"/>
      <c r="AB29" s="153"/>
      <c r="AC29" s="153"/>
      <c r="AD29" s="153"/>
      <c r="AE29" s="153"/>
      <c r="AF29" s="153"/>
      <c r="AG29" s="153" t="s">
        <v>101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60"/>
      <c r="B30" s="161"/>
      <c r="C30" s="258" t="s">
        <v>142</v>
      </c>
      <c r="D30" s="259"/>
      <c r="E30" s="259"/>
      <c r="F30" s="259"/>
      <c r="G30" s="259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53"/>
      <c r="Z30" s="153"/>
      <c r="AA30" s="153"/>
      <c r="AB30" s="153"/>
      <c r="AC30" s="153"/>
      <c r="AD30" s="153"/>
      <c r="AE30" s="153"/>
      <c r="AF30" s="153"/>
      <c r="AG30" s="153" t="s">
        <v>107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74">
        <v>15</v>
      </c>
      <c r="B31" s="175" t="s">
        <v>143</v>
      </c>
      <c r="C31" s="193" t="s">
        <v>144</v>
      </c>
      <c r="D31" s="176" t="s">
        <v>104</v>
      </c>
      <c r="E31" s="177">
        <v>2</v>
      </c>
      <c r="F31" s="178"/>
      <c r="G31" s="179">
        <f>ROUND(E31*F31,2)</f>
        <v>0</v>
      </c>
      <c r="H31" s="178"/>
      <c r="I31" s="179">
        <f>ROUND(E31*H31,2)</f>
        <v>0</v>
      </c>
      <c r="J31" s="178"/>
      <c r="K31" s="179">
        <f>ROUND(E31*J31,2)</f>
        <v>0</v>
      </c>
      <c r="L31" s="179">
        <v>21</v>
      </c>
      <c r="M31" s="179">
        <f>G31*(1+L31/100)</f>
        <v>0</v>
      </c>
      <c r="N31" s="179">
        <v>5.5999999999999995E-4</v>
      </c>
      <c r="O31" s="179">
        <f>ROUND(E31*N31,2)</f>
        <v>0</v>
      </c>
      <c r="P31" s="179">
        <v>0</v>
      </c>
      <c r="Q31" s="179">
        <f>ROUND(E31*P31,2)</f>
        <v>0</v>
      </c>
      <c r="R31" s="179" t="s">
        <v>117</v>
      </c>
      <c r="S31" s="179" t="s">
        <v>99</v>
      </c>
      <c r="T31" s="180" t="s">
        <v>99</v>
      </c>
      <c r="U31" s="163">
        <v>0.26900000000000002</v>
      </c>
      <c r="V31" s="163">
        <f>ROUND(E31*U31,2)</f>
        <v>0.54</v>
      </c>
      <c r="W31" s="163"/>
      <c r="X31" s="163" t="s">
        <v>100</v>
      </c>
      <c r="Y31" s="153"/>
      <c r="Z31" s="153"/>
      <c r="AA31" s="153"/>
      <c r="AB31" s="153"/>
      <c r="AC31" s="153"/>
      <c r="AD31" s="153"/>
      <c r="AE31" s="153"/>
      <c r="AF31" s="153"/>
      <c r="AG31" s="153" t="s">
        <v>101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60"/>
      <c r="B32" s="161"/>
      <c r="C32" s="258" t="s">
        <v>145</v>
      </c>
      <c r="D32" s="259"/>
      <c r="E32" s="259"/>
      <c r="F32" s="259"/>
      <c r="G32" s="259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53"/>
      <c r="Z32" s="153"/>
      <c r="AA32" s="153"/>
      <c r="AB32" s="153"/>
      <c r="AC32" s="153"/>
      <c r="AD32" s="153"/>
      <c r="AE32" s="153"/>
      <c r="AF32" s="153"/>
      <c r="AG32" s="153" t="s">
        <v>107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74">
        <v>16</v>
      </c>
      <c r="B33" s="175" t="s">
        <v>146</v>
      </c>
      <c r="C33" s="193" t="s">
        <v>147</v>
      </c>
      <c r="D33" s="176" t="s">
        <v>104</v>
      </c>
      <c r="E33" s="177">
        <v>18</v>
      </c>
      <c r="F33" s="178"/>
      <c r="G33" s="179">
        <f>ROUND(E33*F33,2)</f>
        <v>0</v>
      </c>
      <c r="H33" s="178"/>
      <c r="I33" s="179">
        <f>ROUND(E33*H33,2)</f>
        <v>0</v>
      </c>
      <c r="J33" s="178"/>
      <c r="K33" s="179">
        <f>ROUND(E33*J33,2)</f>
        <v>0</v>
      </c>
      <c r="L33" s="179">
        <v>21</v>
      </c>
      <c r="M33" s="179">
        <f>G33*(1+L33/100)</f>
        <v>0</v>
      </c>
      <c r="N33" s="179">
        <v>2.4000000000000001E-4</v>
      </c>
      <c r="O33" s="179">
        <f>ROUND(E33*N33,2)</f>
        <v>0</v>
      </c>
      <c r="P33" s="179">
        <v>0</v>
      </c>
      <c r="Q33" s="179">
        <f>ROUND(E33*P33,2)</f>
        <v>0</v>
      </c>
      <c r="R33" s="179" t="s">
        <v>117</v>
      </c>
      <c r="S33" s="179" t="s">
        <v>99</v>
      </c>
      <c r="T33" s="180" t="s">
        <v>99</v>
      </c>
      <c r="U33" s="163">
        <v>0.27800000000000002</v>
      </c>
      <c r="V33" s="163">
        <f>ROUND(E33*U33,2)</f>
        <v>5</v>
      </c>
      <c r="W33" s="163"/>
      <c r="X33" s="163" t="s">
        <v>100</v>
      </c>
      <c r="Y33" s="153"/>
      <c r="Z33" s="153"/>
      <c r="AA33" s="153"/>
      <c r="AB33" s="153"/>
      <c r="AC33" s="153"/>
      <c r="AD33" s="153"/>
      <c r="AE33" s="153"/>
      <c r="AF33" s="153"/>
      <c r="AG33" s="153" t="s">
        <v>101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60"/>
      <c r="B34" s="161"/>
      <c r="C34" s="258" t="s">
        <v>148</v>
      </c>
      <c r="D34" s="259"/>
      <c r="E34" s="259"/>
      <c r="F34" s="259"/>
      <c r="G34" s="259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53"/>
      <c r="Z34" s="153"/>
      <c r="AA34" s="153"/>
      <c r="AB34" s="153"/>
      <c r="AC34" s="153"/>
      <c r="AD34" s="153"/>
      <c r="AE34" s="153"/>
      <c r="AF34" s="153"/>
      <c r="AG34" s="153" t="s">
        <v>107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60"/>
      <c r="B35" s="161"/>
      <c r="C35" s="194" t="s">
        <v>149</v>
      </c>
      <c r="D35" s="165"/>
      <c r="E35" s="166">
        <v>6</v>
      </c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53"/>
      <c r="Z35" s="153"/>
      <c r="AA35" s="153"/>
      <c r="AB35" s="153"/>
      <c r="AC35" s="153"/>
      <c r="AD35" s="153"/>
      <c r="AE35" s="153"/>
      <c r="AF35" s="153"/>
      <c r="AG35" s="153" t="s">
        <v>129</v>
      </c>
      <c r="AH35" s="153">
        <v>0</v>
      </c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60"/>
      <c r="B36" s="161"/>
      <c r="C36" s="194" t="s">
        <v>150</v>
      </c>
      <c r="D36" s="165"/>
      <c r="E36" s="166">
        <v>6</v>
      </c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53"/>
      <c r="Z36" s="153"/>
      <c r="AA36" s="153"/>
      <c r="AB36" s="153"/>
      <c r="AC36" s="153"/>
      <c r="AD36" s="153"/>
      <c r="AE36" s="153"/>
      <c r="AF36" s="153"/>
      <c r="AG36" s="153" t="s">
        <v>129</v>
      </c>
      <c r="AH36" s="153">
        <v>0</v>
      </c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60"/>
      <c r="B37" s="161"/>
      <c r="C37" s="194" t="s">
        <v>151</v>
      </c>
      <c r="D37" s="165"/>
      <c r="E37" s="166">
        <v>6</v>
      </c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53"/>
      <c r="Z37" s="153"/>
      <c r="AA37" s="153"/>
      <c r="AB37" s="153"/>
      <c r="AC37" s="153"/>
      <c r="AD37" s="153"/>
      <c r="AE37" s="153"/>
      <c r="AF37" s="153"/>
      <c r="AG37" s="153" t="s">
        <v>129</v>
      </c>
      <c r="AH37" s="153">
        <v>0</v>
      </c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81">
        <v>17</v>
      </c>
      <c r="B38" s="182" t="s">
        <v>152</v>
      </c>
      <c r="C38" s="192" t="s">
        <v>153</v>
      </c>
      <c r="D38" s="183" t="s">
        <v>97</v>
      </c>
      <c r="E38" s="184">
        <v>14</v>
      </c>
      <c r="F38" s="185"/>
      <c r="G38" s="186">
        <f>ROUND(E38*F38,2)</f>
        <v>0</v>
      </c>
      <c r="H38" s="185"/>
      <c r="I38" s="186">
        <f>ROUND(E38*H38,2)</f>
        <v>0</v>
      </c>
      <c r="J38" s="185"/>
      <c r="K38" s="186">
        <f>ROUND(E38*J38,2)</f>
        <v>0</v>
      </c>
      <c r="L38" s="186">
        <v>21</v>
      </c>
      <c r="M38" s="186">
        <f>G38*(1+L38/100)</f>
        <v>0</v>
      </c>
      <c r="N38" s="186">
        <v>2.7999999999999998E-4</v>
      </c>
      <c r="O38" s="186">
        <f>ROUND(E38*N38,2)</f>
        <v>0</v>
      </c>
      <c r="P38" s="186">
        <v>0</v>
      </c>
      <c r="Q38" s="186">
        <f>ROUND(E38*P38,2)</f>
        <v>0</v>
      </c>
      <c r="R38" s="186" t="s">
        <v>154</v>
      </c>
      <c r="S38" s="186" t="s">
        <v>99</v>
      </c>
      <c r="T38" s="187" t="s">
        <v>99</v>
      </c>
      <c r="U38" s="163">
        <v>0.307</v>
      </c>
      <c r="V38" s="163">
        <f>ROUND(E38*U38,2)</f>
        <v>4.3</v>
      </c>
      <c r="W38" s="163"/>
      <c r="X38" s="163" t="s">
        <v>100</v>
      </c>
      <c r="Y38" s="153"/>
      <c r="Z38" s="153"/>
      <c r="AA38" s="153"/>
      <c r="AB38" s="153"/>
      <c r="AC38" s="153"/>
      <c r="AD38" s="153"/>
      <c r="AE38" s="153"/>
      <c r="AF38" s="153"/>
      <c r="AG38" s="153" t="s">
        <v>101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74">
        <v>18</v>
      </c>
      <c r="B39" s="175" t="s">
        <v>155</v>
      </c>
      <c r="C39" s="193" t="s">
        <v>156</v>
      </c>
      <c r="D39" s="176" t="s">
        <v>97</v>
      </c>
      <c r="E39" s="177">
        <v>14</v>
      </c>
      <c r="F39" s="178"/>
      <c r="G39" s="179">
        <f>ROUND(E39*F39,2)</f>
        <v>0</v>
      </c>
      <c r="H39" s="178"/>
      <c r="I39" s="179">
        <f>ROUND(E39*H39,2)</f>
        <v>0</v>
      </c>
      <c r="J39" s="178"/>
      <c r="K39" s="179">
        <f>ROUND(E39*J39,2)</f>
        <v>0</v>
      </c>
      <c r="L39" s="179">
        <v>21</v>
      </c>
      <c r="M39" s="179">
        <f>G39*(1+L39/100)</f>
        <v>0</v>
      </c>
      <c r="N39" s="179">
        <v>8.0000000000000007E-5</v>
      </c>
      <c r="O39" s="179">
        <f>ROUND(E39*N39,2)</f>
        <v>0</v>
      </c>
      <c r="P39" s="179">
        <v>0</v>
      </c>
      <c r="Q39" s="179">
        <f>ROUND(E39*P39,2)</f>
        <v>0</v>
      </c>
      <c r="R39" s="179" t="s">
        <v>154</v>
      </c>
      <c r="S39" s="179" t="s">
        <v>99</v>
      </c>
      <c r="T39" s="180" t="s">
        <v>99</v>
      </c>
      <c r="U39" s="163">
        <v>0.156</v>
      </c>
      <c r="V39" s="163">
        <f>ROUND(E39*U39,2)</f>
        <v>2.1800000000000002</v>
      </c>
      <c r="W39" s="163"/>
      <c r="X39" s="163" t="s">
        <v>100</v>
      </c>
      <c r="Y39" s="153"/>
      <c r="Z39" s="153"/>
      <c r="AA39" s="153"/>
      <c r="AB39" s="153"/>
      <c r="AC39" s="153"/>
      <c r="AD39" s="153"/>
      <c r="AE39" s="153"/>
      <c r="AF39" s="153"/>
      <c r="AG39" s="153" t="s">
        <v>101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60"/>
      <c r="B40" s="161"/>
      <c r="C40" s="194" t="s">
        <v>157</v>
      </c>
      <c r="D40" s="165"/>
      <c r="E40" s="166">
        <v>14</v>
      </c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53"/>
      <c r="Z40" s="153"/>
      <c r="AA40" s="153"/>
      <c r="AB40" s="153"/>
      <c r="AC40" s="153"/>
      <c r="AD40" s="153"/>
      <c r="AE40" s="153"/>
      <c r="AF40" s="153"/>
      <c r="AG40" s="153" t="s">
        <v>129</v>
      </c>
      <c r="AH40" s="153">
        <v>5</v>
      </c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ht="22.5" outlineLevel="1" x14ac:dyDescent="0.2">
      <c r="A41" s="174">
        <v>19</v>
      </c>
      <c r="B41" s="175" t="s">
        <v>158</v>
      </c>
      <c r="C41" s="193" t="s">
        <v>159</v>
      </c>
      <c r="D41" s="176" t="s">
        <v>112</v>
      </c>
      <c r="E41" s="177">
        <v>208</v>
      </c>
      <c r="F41" s="178"/>
      <c r="G41" s="179">
        <f>ROUND(E41*F41,2)</f>
        <v>0</v>
      </c>
      <c r="H41" s="178"/>
      <c r="I41" s="179">
        <f>ROUND(E41*H41,2)</f>
        <v>0</v>
      </c>
      <c r="J41" s="178"/>
      <c r="K41" s="179">
        <f>ROUND(E41*J41,2)</f>
        <v>0</v>
      </c>
      <c r="L41" s="179">
        <v>21</v>
      </c>
      <c r="M41" s="179">
        <f>G41*(1+L41/100)</f>
        <v>0</v>
      </c>
      <c r="N41" s="179">
        <v>6.9999999999999994E-5</v>
      </c>
      <c r="O41" s="179">
        <f>ROUND(E41*N41,2)</f>
        <v>0.01</v>
      </c>
      <c r="P41" s="179">
        <v>0</v>
      </c>
      <c r="Q41" s="179">
        <f>ROUND(E41*P41,2)</f>
        <v>0</v>
      </c>
      <c r="R41" s="179" t="s">
        <v>154</v>
      </c>
      <c r="S41" s="179" t="s">
        <v>99</v>
      </c>
      <c r="T41" s="180" t="s">
        <v>99</v>
      </c>
      <c r="U41" s="163">
        <v>8.6999999999999994E-2</v>
      </c>
      <c r="V41" s="163">
        <f>ROUND(E41*U41,2)</f>
        <v>18.100000000000001</v>
      </c>
      <c r="W41" s="163"/>
      <c r="X41" s="163" t="s">
        <v>100</v>
      </c>
      <c r="Y41" s="153"/>
      <c r="Z41" s="153"/>
      <c r="AA41" s="153"/>
      <c r="AB41" s="153"/>
      <c r="AC41" s="153"/>
      <c r="AD41" s="153"/>
      <c r="AE41" s="153"/>
      <c r="AF41" s="153"/>
      <c r="AG41" s="153" t="s">
        <v>101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60"/>
      <c r="B42" s="161"/>
      <c r="C42" s="260" t="s">
        <v>160</v>
      </c>
      <c r="D42" s="261"/>
      <c r="E42" s="261"/>
      <c r="F42" s="261"/>
      <c r="G42" s="261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53"/>
      <c r="Z42" s="153"/>
      <c r="AA42" s="153"/>
      <c r="AB42" s="153"/>
      <c r="AC42" s="153"/>
      <c r="AD42" s="153"/>
      <c r="AE42" s="153"/>
      <c r="AF42" s="153"/>
      <c r="AG42" s="153" t="s">
        <v>161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60"/>
      <c r="B43" s="161"/>
      <c r="C43" s="194" t="s">
        <v>128</v>
      </c>
      <c r="D43" s="165"/>
      <c r="E43" s="166">
        <v>2</v>
      </c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53"/>
      <c r="Z43" s="153"/>
      <c r="AA43" s="153"/>
      <c r="AB43" s="153"/>
      <c r="AC43" s="153"/>
      <c r="AD43" s="153"/>
      <c r="AE43" s="153"/>
      <c r="AF43" s="153"/>
      <c r="AG43" s="153" t="s">
        <v>129</v>
      </c>
      <c r="AH43" s="153">
        <v>5</v>
      </c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60"/>
      <c r="B44" s="161"/>
      <c r="C44" s="194" t="s">
        <v>130</v>
      </c>
      <c r="D44" s="165"/>
      <c r="E44" s="166">
        <v>2</v>
      </c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53"/>
      <c r="Z44" s="153"/>
      <c r="AA44" s="153"/>
      <c r="AB44" s="153"/>
      <c r="AC44" s="153"/>
      <c r="AD44" s="153"/>
      <c r="AE44" s="153"/>
      <c r="AF44" s="153"/>
      <c r="AG44" s="153" t="s">
        <v>129</v>
      </c>
      <c r="AH44" s="153">
        <v>5</v>
      </c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60"/>
      <c r="B45" s="161"/>
      <c r="C45" s="194" t="s">
        <v>131</v>
      </c>
      <c r="D45" s="165"/>
      <c r="E45" s="166">
        <v>204</v>
      </c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53"/>
      <c r="Z45" s="153"/>
      <c r="AA45" s="153"/>
      <c r="AB45" s="153"/>
      <c r="AC45" s="153"/>
      <c r="AD45" s="153"/>
      <c r="AE45" s="153"/>
      <c r="AF45" s="153"/>
      <c r="AG45" s="153" t="s">
        <v>129</v>
      </c>
      <c r="AH45" s="153">
        <v>5</v>
      </c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ht="22.5" outlineLevel="1" x14ac:dyDescent="0.2">
      <c r="A46" s="174">
        <v>20</v>
      </c>
      <c r="B46" s="175" t="s">
        <v>162</v>
      </c>
      <c r="C46" s="193" t="s">
        <v>163</v>
      </c>
      <c r="D46" s="176" t="s">
        <v>164</v>
      </c>
      <c r="E46" s="177">
        <v>1</v>
      </c>
      <c r="F46" s="178"/>
      <c r="G46" s="179">
        <f>ROUND(E46*F46,2)</f>
        <v>0</v>
      </c>
      <c r="H46" s="178"/>
      <c r="I46" s="179">
        <f>ROUND(E46*H46,2)</f>
        <v>0</v>
      </c>
      <c r="J46" s="178"/>
      <c r="K46" s="179">
        <f>ROUND(E46*J46,2)</f>
        <v>0</v>
      </c>
      <c r="L46" s="179">
        <v>21</v>
      </c>
      <c r="M46" s="179">
        <f>G46*(1+L46/100)</f>
        <v>0</v>
      </c>
      <c r="N46" s="179">
        <v>0</v>
      </c>
      <c r="O46" s="179">
        <f>ROUND(E46*N46,2)</f>
        <v>0</v>
      </c>
      <c r="P46" s="179">
        <v>0</v>
      </c>
      <c r="Q46" s="179">
        <f>ROUND(E46*P46,2)</f>
        <v>0</v>
      </c>
      <c r="R46" s="179"/>
      <c r="S46" s="179" t="s">
        <v>165</v>
      </c>
      <c r="T46" s="180" t="s">
        <v>166</v>
      </c>
      <c r="U46" s="163">
        <v>0</v>
      </c>
      <c r="V46" s="163">
        <f>ROUND(E46*U46,2)</f>
        <v>0</v>
      </c>
      <c r="W46" s="163"/>
      <c r="X46" s="163" t="s">
        <v>100</v>
      </c>
      <c r="Y46" s="153"/>
      <c r="Z46" s="153"/>
      <c r="AA46" s="153"/>
      <c r="AB46" s="153"/>
      <c r="AC46" s="153"/>
      <c r="AD46" s="153"/>
      <c r="AE46" s="153"/>
      <c r="AF46" s="153"/>
      <c r="AG46" s="153" t="s">
        <v>101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60"/>
      <c r="B47" s="161"/>
      <c r="C47" s="258" t="s">
        <v>366</v>
      </c>
      <c r="D47" s="259"/>
      <c r="E47" s="259"/>
      <c r="F47" s="259"/>
      <c r="G47" s="259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53"/>
      <c r="Z47" s="153"/>
      <c r="AA47" s="153"/>
      <c r="AB47" s="153"/>
      <c r="AC47" s="153"/>
      <c r="AD47" s="153"/>
      <c r="AE47" s="153"/>
      <c r="AF47" s="153"/>
      <c r="AG47" s="153" t="s">
        <v>107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88" t="str">
        <f>C47</f>
        <v>pracovní bod  Q=1,2m3/h;  H=50 kPa;  U=230V;  P=153W;  I=1,33A; Teplota čerpadné kapaliny -10 až +110°C, stavební délka 180mm</v>
      </c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60"/>
      <c r="B48" s="161"/>
      <c r="C48" s="256" t="s">
        <v>367</v>
      </c>
      <c r="D48" s="257"/>
      <c r="E48" s="257"/>
      <c r="F48" s="257"/>
      <c r="G48" s="257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53"/>
      <c r="Z48" s="153"/>
      <c r="AA48" s="153"/>
      <c r="AB48" s="153"/>
      <c r="AC48" s="153"/>
      <c r="AD48" s="153"/>
      <c r="AE48" s="153"/>
      <c r="AF48" s="153"/>
      <c r="AG48" s="153" t="s">
        <v>107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60"/>
      <c r="B49" s="161"/>
      <c r="C49" s="256" t="s">
        <v>312</v>
      </c>
      <c r="D49" s="257"/>
      <c r="E49" s="257"/>
      <c r="F49" s="257"/>
      <c r="G49" s="257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53"/>
      <c r="Z49" s="153"/>
      <c r="AA49" s="153"/>
      <c r="AB49" s="153"/>
      <c r="AC49" s="153"/>
      <c r="AD49" s="153"/>
      <c r="AE49" s="153"/>
      <c r="AF49" s="153"/>
      <c r="AG49" s="153" t="s">
        <v>107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60"/>
      <c r="B50" s="161"/>
      <c r="C50" s="256" t="s">
        <v>167</v>
      </c>
      <c r="D50" s="257"/>
      <c r="E50" s="257"/>
      <c r="F50" s="257"/>
      <c r="G50" s="257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53"/>
      <c r="Z50" s="153"/>
      <c r="AA50" s="153"/>
      <c r="AB50" s="153"/>
      <c r="AC50" s="153"/>
      <c r="AD50" s="153"/>
      <c r="AE50" s="153"/>
      <c r="AF50" s="153"/>
      <c r="AG50" s="153" t="s">
        <v>107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ht="22.5" outlineLevel="1" x14ac:dyDescent="0.2">
      <c r="A51" s="174">
        <v>21</v>
      </c>
      <c r="B51" s="175" t="s">
        <v>168</v>
      </c>
      <c r="C51" s="193" t="s">
        <v>169</v>
      </c>
      <c r="D51" s="176" t="s">
        <v>164</v>
      </c>
      <c r="E51" s="177">
        <v>1</v>
      </c>
      <c r="F51" s="178"/>
      <c r="G51" s="179">
        <f>ROUND(E51*F51,2)</f>
        <v>0</v>
      </c>
      <c r="H51" s="178"/>
      <c r="I51" s="179">
        <f>ROUND(E51*H51,2)</f>
        <v>0</v>
      </c>
      <c r="J51" s="178"/>
      <c r="K51" s="179">
        <f>ROUND(E51*J51,2)</f>
        <v>0</v>
      </c>
      <c r="L51" s="179">
        <v>21</v>
      </c>
      <c r="M51" s="179">
        <f>G51*(1+L51/100)</f>
        <v>0</v>
      </c>
      <c r="N51" s="179">
        <v>0</v>
      </c>
      <c r="O51" s="179">
        <f>ROUND(E51*N51,2)</f>
        <v>0</v>
      </c>
      <c r="P51" s="179">
        <v>0</v>
      </c>
      <c r="Q51" s="179">
        <f>ROUND(E51*P51,2)</f>
        <v>0</v>
      </c>
      <c r="R51" s="179"/>
      <c r="S51" s="179" t="s">
        <v>165</v>
      </c>
      <c r="T51" s="180" t="s">
        <v>166</v>
      </c>
      <c r="U51" s="163">
        <v>0</v>
      </c>
      <c r="V51" s="163">
        <f>ROUND(E51*U51,2)</f>
        <v>0</v>
      </c>
      <c r="W51" s="163"/>
      <c r="X51" s="163" t="s">
        <v>100</v>
      </c>
      <c r="Y51" s="153"/>
      <c r="Z51" s="153"/>
      <c r="AA51" s="153"/>
      <c r="AB51" s="153"/>
      <c r="AC51" s="153"/>
      <c r="AD51" s="153"/>
      <c r="AE51" s="153"/>
      <c r="AF51" s="153"/>
      <c r="AG51" s="153" t="s">
        <v>101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ht="22.5" outlineLevel="1" x14ac:dyDescent="0.2">
      <c r="A52" s="160"/>
      <c r="B52" s="161"/>
      <c r="C52" s="258" t="s">
        <v>368</v>
      </c>
      <c r="D52" s="259"/>
      <c r="E52" s="259"/>
      <c r="F52" s="259"/>
      <c r="G52" s="259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53"/>
      <c r="Z52" s="153"/>
      <c r="AA52" s="153"/>
      <c r="AB52" s="153"/>
      <c r="AC52" s="153"/>
      <c r="AD52" s="153"/>
      <c r="AE52" s="153"/>
      <c r="AF52" s="153"/>
      <c r="AG52" s="153" t="s">
        <v>107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88" t="str">
        <f>C52</f>
        <v>pracovní bod Q=0,15 - 1,5 m3/h;  H=27,5 kPa;  U=230V;  P=45W;  I=0,42A; Teplota čerpadné kapaliny -10 až +110°C, stavební délka 130mm                                                       včetně: - 2 ks šroubení  G 6/4"</v>
      </c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60"/>
      <c r="B53" s="161"/>
      <c r="C53" s="256" t="s">
        <v>170</v>
      </c>
      <c r="D53" s="257"/>
      <c r="E53" s="257"/>
      <c r="F53" s="257"/>
      <c r="G53" s="257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53"/>
      <c r="Z53" s="153"/>
      <c r="AA53" s="153"/>
      <c r="AB53" s="153"/>
      <c r="AC53" s="153"/>
      <c r="AD53" s="153"/>
      <c r="AE53" s="153"/>
      <c r="AF53" s="153"/>
      <c r="AG53" s="153" t="s">
        <v>107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ht="22.5" outlineLevel="1" x14ac:dyDescent="0.2">
      <c r="A54" s="181">
        <v>22</v>
      </c>
      <c r="B54" s="182" t="s">
        <v>171</v>
      </c>
      <c r="C54" s="192" t="s">
        <v>172</v>
      </c>
      <c r="D54" s="183" t="s">
        <v>164</v>
      </c>
      <c r="E54" s="184">
        <v>2</v>
      </c>
      <c r="F54" s="185"/>
      <c r="G54" s="186">
        <f>ROUND(E54*F54,2)</f>
        <v>0</v>
      </c>
      <c r="H54" s="185"/>
      <c r="I54" s="186">
        <f>ROUND(E54*H54,2)</f>
        <v>0</v>
      </c>
      <c r="J54" s="185"/>
      <c r="K54" s="186">
        <f>ROUND(E54*J54,2)</f>
        <v>0</v>
      </c>
      <c r="L54" s="186">
        <v>21</v>
      </c>
      <c r="M54" s="186">
        <f>G54*(1+L54/100)</f>
        <v>0</v>
      </c>
      <c r="N54" s="186">
        <v>0</v>
      </c>
      <c r="O54" s="186">
        <f>ROUND(E54*N54,2)</f>
        <v>0</v>
      </c>
      <c r="P54" s="186">
        <v>0</v>
      </c>
      <c r="Q54" s="186">
        <f>ROUND(E54*P54,2)</f>
        <v>0</v>
      </c>
      <c r="R54" s="186"/>
      <c r="S54" s="186" t="s">
        <v>165</v>
      </c>
      <c r="T54" s="187" t="s">
        <v>166</v>
      </c>
      <c r="U54" s="163">
        <v>0</v>
      </c>
      <c r="V54" s="163">
        <f>ROUND(E54*U54,2)</f>
        <v>0</v>
      </c>
      <c r="W54" s="163"/>
      <c r="X54" s="163" t="s">
        <v>100</v>
      </c>
      <c r="Y54" s="153"/>
      <c r="Z54" s="153"/>
      <c r="AA54" s="153"/>
      <c r="AB54" s="153"/>
      <c r="AC54" s="153"/>
      <c r="AD54" s="153"/>
      <c r="AE54" s="153"/>
      <c r="AF54" s="153"/>
      <c r="AG54" s="153" t="s">
        <v>101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ht="22.5" outlineLevel="1" x14ac:dyDescent="0.2">
      <c r="A55" s="174">
        <v>23</v>
      </c>
      <c r="B55" s="175" t="s">
        <v>173</v>
      </c>
      <c r="C55" s="193" t="s">
        <v>174</v>
      </c>
      <c r="D55" s="176" t="s">
        <v>164</v>
      </c>
      <c r="E55" s="177">
        <v>1</v>
      </c>
      <c r="F55" s="178"/>
      <c r="G55" s="179">
        <f>ROUND(E55*F55,2)</f>
        <v>0</v>
      </c>
      <c r="H55" s="178"/>
      <c r="I55" s="179">
        <f>ROUND(E55*H55,2)</f>
        <v>0</v>
      </c>
      <c r="J55" s="178"/>
      <c r="K55" s="179">
        <f>ROUND(E55*J55,2)</f>
        <v>0</v>
      </c>
      <c r="L55" s="179">
        <v>21</v>
      </c>
      <c r="M55" s="179">
        <f>G55*(1+L55/100)</f>
        <v>0</v>
      </c>
      <c r="N55" s="179">
        <v>0</v>
      </c>
      <c r="O55" s="179">
        <f>ROUND(E55*N55,2)</f>
        <v>0</v>
      </c>
      <c r="P55" s="179">
        <v>0</v>
      </c>
      <c r="Q55" s="179">
        <f>ROUND(E55*P55,2)</f>
        <v>0</v>
      </c>
      <c r="R55" s="179"/>
      <c r="S55" s="179" t="s">
        <v>165</v>
      </c>
      <c r="T55" s="180" t="s">
        <v>166</v>
      </c>
      <c r="U55" s="163">
        <v>0</v>
      </c>
      <c r="V55" s="163">
        <f>ROUND(E55*U55,2)</f>
        <v>0</v>
      </c>
      <c r="W55" s="163"/>
      <c r="X55" s="163" t="s">
        <v>100</v>
      </c>
      <c r="Y55" s="153"/>
      <c r="Z55" s="153"/>
      <c r="AA55" s="153"/>
      <c r="AB55" s="153"/>
      <c r="AC55" s="153"/>
      <c r="AD55" s="153"/>
      <c r="AE55" s="153"/>
      <c r="AF55" s="153"/>
      <c r="AG55" s="153" t="s">
        <v>101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60"/>
      <c r="B56" s="161"/>
      <c r="C56" s="258" t="s">
        <v>175</v>
      </c>
      <c r="D56" s="259"/>
      <c r="E56" s="259"/>
      <c r="F56" s="259"/>
      <c r="G56" s="259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53"/>
      <c r="Z56" s="153"/>
      <c r="AA56" s="153"/>
      <c r="AB56" s="153"/>
      <c r="AC56" s="153"/>
      <c r="AD56" s="153"/>
      <c r="AE56" s="153"/>
      <c r="AF56" s="153"/>
      <c r="AG56" s="153" t="s">
        <v>107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60"/>
      <c r="B57" s="161"/>
      <c r="C57" s="256" t="s">
        <v>176</v>
      </c>
      <c r="D57" s="257"/>
      <c r="E57" s="257"/>
      <c r="F57" s="257"/>
      <c r="G57" s="257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53"/>
      <c r="Z57" s="153"/>
      <c r="AA57" s="153"/>
      <c r="AB57" s="153"/>
      <c r="AC57" s="153"/>
      <c r="AD57" s="153"/>
      <c r="AE57" s="153"/>
      <c r="AF57" s="153"/>
      <c r="AG57" s="153" t="s">
        <v>107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60"/>
      <c r="B58" s="161"/>
      <c r="C58" s="256" t="s">
        <v>177</v>
      </c>
      <c r="D58" s="257"/>
      <c r="E58" s="257"/>
      <c r="F58" s="257"/>
      <c r="G58" s="257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53"/>
      <c r="Z58" s="153"/>
      <c r="AA58" s="153"/>
      <c r="AB58" s="153"/>
      <c r="AC58" s="153"/>
      <c r="AD58" s="153"/>
      <c r="AE58" s="153"/>
      <c r="AF58" s="153"/>
      <c r="AG58" s="153" t="s">
        <v>107</v>
      </c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60"/>
      <c r="B59" s="161"/>
      <c r="C59" s="256" t="s">
        <v>178</v>
      </c>
      <c r="D59" s="257"/>
      <c r="E59" s="257"/>
      <c r="F59" s="257"/>
      <c r="G59" s="257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53"/>
      <c r="Z59" s="153"/>
      <c r="AA59" s="153"/>
      <c r="AB59" s="153"/>
      <c r="AC59" s="153"/>
      <c r="AD59" s="153"/>
      <c r="AE59" s="153"/>
      <c r="AF59" s="153"/>
      <c r="AG59" s="153" t="s">
        <v>107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60"/>
      <c r="B60" s="161"/>
      <c r="C60" s="256" t="s">
        <v>179</v>
      </c>
      <c r="D60" s="257"/>
      <c r="E60" s="257"/>
      <c r="F60" s="257"/>
      <c r="G60" s="257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53"/>
      <c r="Z60" s="153"/>
      <c r="AA60" s="153"/>
      <c r="AB60" s="153"/>
      <c r="AC60" s="153"/>
      <c r="AD60" s="153"/>
      <c r="AE60" s="153"/>
      <c r="AF60" s="153"/>
      <c r="AG60" s="153" t="s">
        <v>107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60"/>
      <c r="B61" s="161"/>
      <c r="C61" s="256" t="s">
        <v>180</v>
      </c>
      <c r="D61" s="257"/>
      <c r="E61" s="257"/>
      <c r="F61" s="257"/>
      <c r="G61" s="257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53"/>
      <c r="Z61" s="153"/>
      <c r="AA61" s="153"/>
      <c r="AB61" s="153"/>
      <c r="AC61" s="153"/>
      <c r="AD61" s="153"/>
      <c r="AE61" s="153"/>
      <c r="AF61" s="153"/>
      <c r="AG61" s="153" t="s">
        <v>107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60"/>
      <c r="B62" s="161"/>
      <c r="C62" s="256" t="s">
        <v>181</v>
      </c>
      <c r="D62" s="257"/>
      <c r="E62" s="257"/>
      <c r="F62" s="257"/>
      <c r="G62" s="257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53"/>
      <c r="Z62" s="153"/>
      <c r="AA62" s="153"/>
      <c r="AB62" s="153"/>
      <c r="AC62" s="153"/>
      <c r="AD62" s="153"/>
      <c r="AE62" s="153"/>
      <c r="AF62" s="153"/>
      <c r="AG62" s="153" t="s">
        <v>107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60"/>
      <c r="B63" s="161"/>
      <c r="C63" s="256" t="s">
        <v>182</v>
      </c>
      <c r="D63" s="257"/>
      <c r="E63" s="257"/>
      <c r="F63" s="257"/>
      <c r="G63" s="257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53"/>
      <c r="Z63" s="153"/>
      <c r="AA63" s="153"/>
      <c r="AB63" s="153"/>
      <c r="AC63" s="153"/>
      <c r="AD63" s="153"/>
      <c r="AE63" s="153"/>
      <c r="AF63" s="153"/>
      <c r="AG63" s="153" t="s">
        <v>107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ht="22.5" outlineLevel="1" x14ac:dyDescent="0.2">
      <c r="A64" s="160"/>
      <c r="B64" s="161"/>
      <c r="C64" s="256" t="s">
        <v>183</v>
      </c>
      <c r="D64" s="257"/>
      <c r="E64" s="257"/>
      <c r="F64" s="257"/>
      <c r="G64" s="257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53"/>
      <c r="Z64" s="153"/>
      <c r="AA64" s="153"/>
      <c r="AB64" s="153"/>
      <c r="AC64" s="153"/>
      <c r="AD64" s="153"/>
      <c r="AE64" s="153"/>
      <c r="AF64" s="153"/>
      <c r="AG64" s="153" t="s">
        <v>107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88" t="str">
        <f>C64</f>
        <v>Montaz snimace: Jimka snimace 65 mm, nerezova ocel, 2 ksnapř: průtokoměr kamstrup ultraflow + kalorimetrická jednotka  MULTICAL® 603 nebo rovnocenný</v>
      </c>
      <c r="BB64" s="153"/>
      <c r="BC64" s="153"/>
      <c r="BD64" s="153"/>
      <c r="BE64" s="153"/>
      <c r="BF64" s="153"/>
      <c r="BG64" s="153"/>
      <c r="BH64" s="153"/>
    </row>
    <row r="65" spans="1:60" ht="22.5" outlineLevel="1" x14ac:dyDescent="0.2">
      <c r="A65" s="174">
        <v>24</v>
      </c>
      <c r="B65" s="175" t="s">
        <v>184</v>
      </c>
      <c r="C65" s="193" t="s">
        <v>185</v>
      </c>
      <c r="D65" s="176" t="s">
        <v>164</v>
      </c>
      <c r="E65" s="177">
        <v>1</v>
      </c>
      <c r="F65" s="178"/>
      <c r="G65" s="179">
        <f>ROUND(E65*F65,2)</f>
        <v>0</v>
      </c>
      <c r="H65" s="178"/>
      <c r="I65" s="179">
        <f>ROUND(E65*H65,2)</f>
        <v>0</v>
      </c>
      <c r="J65" s="178"/>
      <c r="K65" s="179">
        <f>ROUND(E65*J65,2)</f>
        <v>0</v>
      </c>
      <c r="L65" s="179">
        <v>21</v>
      </c>
      <c r="M65" s="179">
        <f>G65*(1+L65/100)</f>
        <v>0</v>
      </c>
      <c r="N65" s="179">
        <v>0</v>
      </c>
      <c r="O65" s="179">
        <f>ROUND(E65*N65,2)</f>
        <v>0</v>
      </c>
      <c r="P65" s="179">
        <v>0</v>
      </c>
      <c r="Q65" s="179">
        <f>ROUND(E65*P65,2)</f>
        <v>0</v>
      </c>
      <c r="R65" s="179"/>
      <c r="S65" s="179" t="s">
        <v>165</v>
      </c>
      <c r="T65" s="180" t="s">
        <v>166</v>
      </c>
      <c r="U65" s="163">
        <v>0</v>
      </c>
      <c r="V65" s="163">
        <f>ROUND(E65*U65,2)</f>
        <v>0</v>
      </c>
      <c r="W65" s="163"/>
      <c r="X65" s="163" t="s">
        <v>100</v>
      </c>
      <c r="Y65" s="153"/>
      <c r="Z65" s="153"/>
      <c r="AA65" s="153"/>
      <c r="AB65" s="153"/>
      <c r="AC65" s="153"/>
      <c r="AD65" s="153"/>
      <c r="AE65" s="153"/>
      <c r="AF65" s="153"/>
      <c r="AG65" s="153" t="s">
        <v>101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60"/>
      <c r="B66" s="161"/>
      <c r="C66" s="258" t="s">
        <v>186</v>
      </c>
      <c r="D66" s="259"/>
      <c r="E66" s="259"/>
      <c r="F66" s="259"/>
      <c r="G66" s="259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53"/>
      <c r="Z66" s="153"/>
      <c r="AA66" s="153"/>
      <c r="AB66" s="153"/>
      <c r="AC66" s="153"/>
      <c r="AD66" s="153"/>
      <c r="AE66" s="153"/>
      <c r="AF66" s="153"/>
      <c r="AG66" s="153" t="s">
        <v>107</v>
      </c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60"/>
      <c r="B67" s="161"/>
      <c r="C67" s="256" t="s">
        <v>187</v>
      </c>
      <c r="D67" s="257"/>
      <c r="E67" s="257"/>
      <c r="F67" s="257"/>
      <c r="G67" s="257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53"/>
      <c r="Z67" s="153"/>
      <c r="AA67" s="153"/>
      <c r="AB67" s="153"/>
      <c r="AC67" s="153"/>
      <c r="AD67" s="153"/>
      <c r="AE67" s="153"/>
      <c r="AF67" s="153"/>
      <c r="AG67" s="153" t="s">
        <v>107</v>
      </c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88" t="str">
        <f>C67</f>
        <v>ROZSAH PRŮTOKU:220 - 1400l/h, PROJ.PRŮTOK:1200l/h.; TĚLO Z MOSAZI, ROZSAH DIFERENČNÍHO TLAKU 15...600kPa;</v>
      </c>
      <c r="BB67" s="153"/>
      <c r="BC67" s="153"/>
      <c r="BD67" s="153"/>
      <c r="BE67" s="153"/>
      <c r="BF67" s="153"/>
      <c r="BG67" s="153"/>
      <c r="BH67" s="153"/>
    </row>
    <row r="68" spans="1:60" ht="22.5" outlineLevel="1" x14ac:dyDescent="0.2">
      <c r="A68" s="160"/>
      <c r="B68" s="161"/>
      <c r="C68" s="256" t="s">
        <v>369</v>
      </c>
      <c r="D68" s="257"/>
      <c r="E68" s="257"/>
      <c r="F68" s="257"/>
      <c r="G68" s="257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53"/>
      <c r="Z68" s="153"/>
      <c r="AA68" s="153"/>
      <c r="AB68" s="153"/>
      <c r="AC68" s="153"/>
      <c r="AD68" s="153"/>
      <c r="AE68" s="153"/>
      <c r="AF68" s="153"/>
      <c r="AG68" s="153" t="s">
        <v>107</v>
      </c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88" t="str">
        <f>C68</f>
        <v>VČ. ELEKTROMECHANICKÉHO POHONU, NAPÁJENÍ 24V, ŘÍDÍCÍ SIGNÁL 0-10V;Maximální příkon 2,5VA, Doba běhu pro zdvih 34s, Jmenovitá ovládací síla 100N, Přípustná teplota max. 110°C, stupeň krytí pouzdra IP40,</v>
      </c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60"/>
      <c r="B69" s="161"/>
      <c r="C69" s="256" t="s">
        <v>188</v>
      </c>
      <c r="D69" s="257"/>
      <c r="E69" s="257"/>
      <c r="F69" s="257"/>
      <c r="G69" s="257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53"/>
      <c r="Z69" s="153"/>
      <c r="AA69" s="153"/>
      <c r="AB69" s="153"/>
      <c r="AC69" s="153"/>
      <c r="AD69" s="153"/>
      <c r="AE69" s="153"/>
      <c r="AF69" s="153"/>
      <c r="AG69" s="153" t="s">
        <v>107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60"/>
      <c r="B70" s="161"/>
      <c r="C70" s="256" t="s">
        <v>189</v>
      </c>
      <c r="D70" s="257"/>
      <c r="E70" s="257"/>
      <c r="F70" s="257"/>
      <c r="G70" s="257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53"/>
      <c r="Z70" s="153"/>
      <c r="AA70" s="153"/>
      <c r="AB70" s="153"/>
      <c r="AC70" s="153"/>
      <c r="AD70" s="153"/>
      <c r="AE70" s="153"/>
      <c r="AF70" s="153"/>
      <c r="AG70" s="153" t="s">
        <v>107</v>
      </c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ht="22.5" outlineLevel="1" x14ac:dyDescent="0.2">
      <c r="A71" s="174">
        <v>25</v>
      </c>
      <c r="B71" s="175" t="s">
        <v>190</v>
      </c>
      <c r="C71" s="193" t="s">
        <v>191</v>
      </c>
      <c r="D71" s="176" t="s">
        <v>164</v>
      </c>
      <c r="E71" s="177">
        <v>1</v>
      </c>
      <c r="F71" s="178"/>
      <c r="G71" s="179">
        <f>ROUND(E71*F71,2)</f>
        <v>0</v>
      </c>
      <c r="H71" s="178"/>
      <c r="I71" s="179">
        <f>ROUND(E71*H71,2)</f>
        <v>0</v>
      </c>
      <c r="J71" s="178"/>
      <c r="K71" s="179">
        <f>ROUND(E71*J71,2)</f>
        <v>0</v>
      </c>
      <c r="L71" s="179">
        <v>21</v>
      </c>
      <c r="M71" s="179">
        <f>G71*(1+L71/100)</f>
        <v>0</v>
      </c>
      <c r="N71" s="179">
        <v>0</v>
      </c>
      <c r="O71" s="179">
        <f>ROUND(E71*N71,2)</f>
        <v>0</v>
      </c>
      <c r="P71" s="179">
        <v>0</v>
      </c>
      <c r="Q71" s="179">
        <f>ROUND(E71*P71,2)</f>
        <v>0</v>
      </c>
      <c r="R71" s="179"/>
      <c r="S71" s="179" t="s">
        <v>165</v>
      </c>
      <c r="T71" s="180" t="s">
        <v>166</v>
      </c>
      <c r="U71" s="163">
        <v>0</v>
      </c>
      <c r="V71" s="163">
        <f>ROUND(E71*U71,2)</f>
        <v>0</v>
      </c>
      <c r="W71" s="163"/>
      <c r="X71" s="163" t="s">
        <v>100</v>
      </c>
      <c r="Y71" s="153"/>
      <c r="Z71" s="153"/>
      <c r="AA71" s="153"/>
      <c r="AB71" s="153"/>
      <c r="AC71" s="153"/>
      <c r="AD71" s="153"/>
      <c r="AE71" s="153"/>
      <c r="AF71" s="153"/>
      <c r="AG71" s="153" t="s">
        <v>101</v>
      </c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60"/>
      <c r="B72" s="161"/>
      <c r="C72" s="258" t="s">
        <v>192</v>
      </c>
      <c r="D72" s="259"/>
      <c r="E72" s="259"/>
      <c r="F72" s="259"/>
      <c r="G72" s="259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53"/>
      <c r="Z72" s="153"/>
      <c r="AA72" s="153"/>
      <c r="AB72" s="153"/>
      <c r="AC72" s="153"/>
      <c r="AD72" s="153"/>
      <c r="AE72" s="153"/>
      <c r="AF72" s="153"/>
      <c r="AG72" s="153" t="s">
        <v>107</v>
      </c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60"/>
      <c r="B73" s="161"/>
      <c r="C73" s="256" t="s">
        <v>193</v>
      </c>
      <c r="D73" s="257"/>
      <c r="E73" s="257"/>
      <c r="F73" s="257"/>
      <c r="G73" s="257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53"/>
      <c r="Z73" s="153"/>
      <c r="AA73" s="153"/>
      <c r="AB73" s="153"/>
      <c r="AC73" s="153"/>
      <c r="AD73" s="153"/>
      <c r="AE73" s="153"/>
      <c r="AF73" s="153"/>
      <c r="AG73" s="153" t="s">
        <v>107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88" t="str">
        <f>C73</f>
        <v>ROZSAH PRŮTOKU:30 - 200l/h, PROJ.PRŮTOK:150l/h. ; TĚLO Z MOSAZI, ROZSAH DIFERENČNÍHO TLAKU 15...600kPa.;</v>
      </c>
      <c r="BB73" s="153"/>
      <c r="BC73" s="153"/>
      <c r="BD73" s="153"/>
      <c r="BE73" s="153"/>
      <c r="BF73" s="153"/>
      <c r="BG73" s="153"/>
      <c r="BH73" s="153"/>
    </row>
    <row r="74" spans="1:60" ht="22.5" outlineLevel="1" x14ac:dyDescent="0.2">
      <c r="A74" s="160"/>
      <c r="B74" s="161"/>
      <c r="C74" s="256" t="s">
        <v>370</v>
      </c>
      <c r="D74" s="257"/>
      <c r="E74" s="257"/>
      <c r="F74" s="257"/>
      <c r="G74" s="257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53"/>
      <c r="Z74" s="153"/>
      <c r="AA74" s="153"/>
      <c r="AB74" s="153"/>
      <c r="AC74" s="153"/>
      <c r="AD74" s="153"/>
      <c r="AE74" s="153"/>
      <c r="AF74" s="153"/>
      <c r="AG74" s="153" t="s">
        <v>107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88" t="str">
        <f>C74</f>
        <v>VČ. ELEKTROMECHANICKÉHO POHONU, NAPÁJENÍ 24V, ŘÍDÍCÍ SIGNÁL 0-10V; Maximální příkon 2,5VA, Doba běhu pro zdvih 34s, Jmenovitá ovládací síla 100N, Přípustná teplota max. 110°C, stupeň krytí pouzdra IP40</v>
      </c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60"/>
      <c r="B75" s="161"/>
      <c r="C75" s="256" t="s">
        <v>188</v>
      </c>
      <c r="D75" s="257"/>
      <c r="E75" s="257"/>
      <c r="F75" s="257"/>
      <c r="G75" s="257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53"/>
      <c r="Z75" s="153"/>
      <c r="AA75" s="153"/>
      <c r="AB75" s="153"/>
      <c r="AC75" s="153"/>
      <c r="AD75" s="153"/>
      <c r="AE75" s="153"/>
      <c r="AF75" s="153"/>
      <c r="AG75" s="153" t="s">
        <v>107</v>
      </c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60"/>
      <c r="B76" s="161"/>
      <c r="C76" s="256" t="s">
        <v>189</v>
      </c>
      <c r="D76" s="257"/>
      <c r="E76" s="257"/>
      <c r="F76" s="257"/>
      <c r="G76" s="257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53"/>
      <c r="Z76" s="153"/>
      <c r="AA76" s="153"/>
      <c r="AB76" s="153"/>
      <c r="AC76" s="153"/>
      <c r="AD76" s="153"/>
      <c r="AE76" s="153"/>
      <c r="AF76" s="153"/>
      <c r="AG76" s="153" t="s">
        <v>107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ht="22.5" outlineLevel="1" x14ac:dyDescent="0.2">
      <c r="A77" s="181">
        <v>26</v>
      </c>
      <c r="B77" s="182" t="s">
        <v>194</v>
      </c>
      <c r="C77" s="192" t="s">
        <v>195</v>
      </c>
      <c r="D77" s="183" t="s">
        <v>196</v>
      </c>
      <c r="E77" s="184">
        <v>8</v>
      </c>
      <c r="F77" s="185"/>
      <c r="G77" s="186">
        <f>ROUND(E77*F77,2)</f>
        <v>0</v>
      </c>
      <c r="H77" s="185"/>
      <c r="I77" s="186">
        <f>ROUND(E77*H77,2)</f>
        <v>0</v>
      </c>
      <c r="J77" s="185"/>
      <c r="K77" s="186">
        <f>ROUND(E77*J77,2)</f>
        <v>0</v>
      </c>
      <c r="L77" s="186">
        <v>21</v>
      </c>
      <c r="M77" s="186">
        <f>G77*(1+L77/100)</f>
        <v>0</v>
      </c>
      <c r="N77" s="186">
        <v>0</v>
      </c>
      <c r="O77" s="186">
        <f>ROUND(E77*N77,2)</f>
        <v>0</v>
      </c>
      <c r="P77" s="186">
        <v>0</v>
      </c>
      <c r="Q77" s="186">
        <f>ROUND(E77*P77,2)</f>
        <v>0</v>
      </c>
      <c r="R77" s="186"/>
      <c r="S77" s="186" t="s">
        <v>165</v>
      </c>
      <c r="T77" s="187" t="s">
        <v>166</v>
      </c>
      <c r="U77" s="163">
        <v>0</v>
      </c>
      <c r="V77" s="163">
        <f>ROUND(E77*U77,2)</f>
        <v>0</v>
      </c>
      <c r="W77" s="163"/>
      <c r="X77" s="163" t="s">
        <v>100</v>
      </c>
      <c r="Y77" s="153"/>
      <c r="Z77" s="153"/>
      <c r="AA77" s="153"/>
      <c r="AB77" s="153"/>
      <c r="AC77" s="153"/>
      <c r="AD77" s="153"/>
      <c r="AE77" s="153"/>
      <c r="AF77" s="153"/>
      <c r="AG77" s="153" t="s">
        <v>101</v>
      </c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81">
        <v>27</v>
      </c>
      <c r="B78" s="182" t="s">
        <v>197</v>
      </c>
      <c r="C78" s="192" t="s">
        <v>198</v>
      </c>
      <c r="D78" s="183" t="s">
        <v>196</v>
      </c>
      <c r="E78" s="184">
        <v>6</v>
      </c>
      <c r="F78" s="185"/>
      <c r="G78" s="186">
        <f>ROUND(E78*F78,2)</f>
        <v>0</v>
      </c>
      <c r="H78" s="185"/>
      <c r="I78" s="186">
        <f>ROUND(E78*H78,2)</f>
        <v>0</v>
      </c>
      <c r="J78" s="185"/>
      <c r="K78" s="186">
        <f>ROUND(E78*J78,2)</f>
        <v>0</v>
      </c>
      <c r="L78" s="186">
        <v>21</v>
      </c>
      <c r="M78" s="186">
        <f>G78*(1+L78/100)</f>
        <v>0</v>
      </c>
      <c r="N78" s="186">
        <v>0</v>
      </c>
      <c r="O78" s="186">
        <f>ROUND(E78*N78,2)</f>
        <v>0</v>
      </c>
      <c r="P78" s="186">
        <v>0</v>
      </c>
      <c r="Q78" s="186">
        <f>ROUND(E78*P78,2)</f>
        <v>0</v>
      </c>
      <c r="R78" s="186"/>
      <c r="S78" s="186" t="s">
        <v>165</v>
      </c>
      <c r="T78" s="187" t="s">
        <v>166</v>
      </c>
      <c r="U78" s="163">
        <v>0</v>
      </c>
      <c r="V78" s="163">
        <f>ROUND(E78*U78,2)</f>
        <v>0</v>
      </c>
      <c r="W78" s="163"/>
      <c r="X78" s="163" t="s">
        <v>100</v>
      </c>
      <c r="Y78" s="153"/>
      <c r="Z78" s="153"/>
      <c r="AA78" s="153"/>
      <c r="AB78" s="153"/>
      <c r="AC78" s="153"/>
      <c r="AD78" s="153"/>
      <c r="AE78" s="153"/>
      <c r="AF78" s="153"/>
      <c r="AG78" s="153" t="s">
        <v>101</v>
      </c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81">
        <v>28</v>
      </c>
      <c r="B79" s="182" t="s">
        <v>199</v>
      </c>
      <c r="C79" s="192" t="s">
        <v>200</v>
      </c>
      <c r="D79" s="183" t="s">
        <v>196</v>
      </c>
      <c r="E79" s="184">
        <v>6</v>
      </c>
      <c r="F79" s="185"/>
      <c r="G79" s="186">
        <f>ROUND(E79*F79,2)</f>
        <v>0</v>
      </c>
      <c r="H79" s="185"/>
      <c r="I79" s="186">
        <f>ROUND(E79*H79,2)</f>
        <v>0</v>
      </c>
      <c r="J79" s="185"/>
      <c r="K79" s="186">
        <f>ROUND(E79*J79,2)</f>
        <v>0</v>
      </c>
      <c r="L79" s="186">
        <v>21</v>
      </c>
      <c r="M79" s="186">
        <f>G79*(1+L79/100)</f>
        <v>0</v>
      </c>
      <c r="N79" s="186">
        <v>0</v>
      </c>
      <c r="O79" s="186">
        <f>ROUND(E79*N79,2)</f>
        <v>0</v>
      </c>
      <c r="P79" s="186">
        <v>0</v>
      </c>
      <c r="Q79" s="186">
        <f>ROUND(E79*P79,2)</f>
        <v>0</v>
      </c>
      <c r="R79" s="186"/>
      <c r="S79" s="186" t="s">
        <v>165</v>
      </c>
      <c r="T79" s="187" t="s">
        <v>166</v>
      </c>
      <c r="U79" s="163">
        <v>0</v>
      </c>
      <c r="V79" s="163">
        <f>ROUND(E79*U79,2)</f>
        <v>0</v>
      </c>
      <c r="W79" s="163"/>
      <c r="X79" s="163" t="s">
        <v>100</v>
      </c>
      <c r="Y79" s="153"/>
      <c r="Z79" s="153"/>
      <c r="AA79" s="153"/>
      <c r="AB79" s="153"/>
      <c r="AC79" s="153"/>
      <c r="AD79" s="153"/>
      <c r="AE79" s="153"/>
      <c r="AF79" s="153"/>
      <c r="AG79" s="153" t="s">
        <v>101</v>
      </c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ht="22.5" outlineLevel="1" x14ac:dyDescent="0.2">
      <c r="A80" s="181">
        <v>29</v>
      </c>
      <c r="B80" s="182" t="s">
        <v>201</v>
      </c>
      <c r="C80" s="192" t="s">
        <v>202</v>
      </c>
      <c r="D80" s="183" t="s">
        <v>196</v>
      </c>
      <c r="E80" s="184">
        <v>6</v>
      </c>
      <c r="F80" s="185"/>
      <c r="G80" s="186">
        <f>ROUND(E80*F80,2)</f>
        <v>0</v>
      </c>
      <c r="H80" s="185"/>
      <c r="I80" s="186">
        <f>ROUND(E80*H80,2)</f>
        <v>0</v>
      </c>
      <c r="J80" s="185"/>
      <c r="K80" s="186">
        <f>ROUND(E80*J80,2)</f>
        <v>0</v>
      </c>
      <c r="L80" s="186">
        <v>21</v>
      </c>
      <c r="M80" s="186">
        <f>G80*(1+L80/100)</f>
        <v>0</v>
      </c>
      <c r="N80" s="186">
        <v>0</v>
      </c>
      <c r="O80" s="186">
        <f>ROUND(E80*N80,2)</f>
        <v>0</v>
      </c>
      <c r="P80" s="186">
        <v>0</v>
      </c>
      <c r="Q80" s="186">
        <f>ROUND(E80*P80,2)</f>
        <v>0</v>
      </c>
      <c r="R80" s="186"/>
      <c r="S80" s="186" t="s">
        <v>165</v>
      </c>
      <c r="T80" s="187" t="s">
        <v>166</v>
      </c>
      <c r="U80" s="163">
        <v>0</v>
      </c>
      <c r="V80" s="163">
        <f>ROUND(E80*U80,2)</f>
        <v>0</v>
      </c>
      <c r="W80" s="163"/>
      <c r="X80" s="163" t="s">
        <v>100</v>
      </c>
      <c r="Y80" s="153"/>
      <c r="Z80" s="153"/>
      <c r="AA80" s="153"/>
      <c r="AB80" s="153"/>
      <c r="AC80" s="153"/>
      <c r="AD80" s="153"/>
      <c r="AE80" s="153"/>
      <c r="AF80" s="153"/>
      <c r="AG80" s="153" t="s">
        <v>101</v>
      </c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74">
        <v>30</v>
      </c>
      <c r="B81" s="175" t="s">
        <v>203</v>
      </c>
      <c r="C81" s="193" t="s">
        <v>204</v>
      </c>
      <c r="D81" s="176" t="s">
        <v>196</v>
      </c>
      <c r="E81" s="177">
        <v>2</v>
      </c>
      <c r="F81" s="178"/>
      <c r="G81" s="179">
        <f>ROUND(E81*F81,2)</f>
        <v>0</v>
      </c>
      <c r="H81" s="178"/>
      <c r="I81" s="179">
        <f>ROUND(E81*H81,2)</f>
        <v>0</v>
      </c>
      <c r="J81" s="178"/>
      <c r="K81" s="179">
        <f>ROUND(E81*J81,2)</f>
        <v>0</v>
      </c>
      <c r="L81" s="179">
        <v>21</v>
      </c>
      <c r="M81" s="179">
        <f>G81*(1+L81/100)</f>
        <v>0</v>
      </c>
      <c r="N81" s="179">
        <v>0</v>
      </c>
      <c r="O81" s="179">
        <f>ROUND(E81*N81,2)</f>
        <v>0</v>
      </c>
      <c r="P81" s="179">
        <v>0</v>
      </c>
      <c r="Q81" s="179">
        <f>ROUND(E81*P81,2)</f>
        <v>0</v>
      </c>
      <c r="R81" s="179"/>
      <c r="S81" s="179" t="s">
        <v>165</v>
      </c>
      <c r="T81" s="180" t="s">
        <v>166</v>
      </c>
      <c r="U81" s="163">
        <v>0</v>
      </c>
      <c r="V81" s="163">
        <f>ROUND(E81*U81,2)</f>
        <v>0</v>
      </c>
      <c r="W81" s="163"/>
      <c r="X81" s="163" t="s">
        <v>100</v>
      </c>
      <c r="Y81" s="153"/>
      <c r="Z81" s="153"/>
      <c r="AA81" s="153"/>
      <c r="AB81" s="153"/>
      <c r="AC81" s="153"/>
      <c r="AD81" s="153"/>
      <c r="AE81" s="153"/>
      <c r="AF81" s="153"/>
      <c r="AG81" s="153" t="s">
        <v>101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60"/>
      <c r="B82" s="161"/>
      <c r="C82" s="258" t="s">
        <v>205</v>
      </c>
      <c r="D82" s="259"/>
      <c r="E82" s="259"/>
      <c r="F82" s="259"/>
      <c r="G82" s="259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53"/>
      <c r="Z82" s="153"/>
      <c r="AA82" s="153"/>
      <c r="AB82" s="153"/>
      <c r="AC82" s="153"/>
      <c r="AD82" s="153"/>
      <c r="AE82" s="153"/>
      <c r="AF82" s="153"/>
      <c r="AG82" s="153" t="s">
        <v>107</v>
      </c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60"/>
      <c r="B83" s="161"/>
      <c r="C83" s="256" t="s">
        <v>371</v>
      </c>
      <c r="D83" s="257"/>
      <c r="E83" s="257"/>
      <c r="F83" s="257"/>
      <c r="G83" s="257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53"/>
      <c r="Z83" s="153"/>
      <c r="AA83" s="153"/>
      <c r="AB83" s="153"/>
      <c r="AC83" s="153"/>
      <c r="AD83" s="153"/>
      <c r="AE83" s="153"/>
      <c r="AF83" s="153"/>
      <c r="AG83" s="153" t="s">
        <v>107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60"/>
      <c r="B84" s="161"/>
      <c r="C84" s="256" t="s">
        <v>206</v>
      </c>
      <c r="D84" s="257"/>
      <c r="E84" s="257"/>
      <c r="F84" s="257"/>
      <c r="G84" s="257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53"/>
      <c r="Z84" s="153"/>
      <c r="AA84" s="153"/>
      <c r="AB84" s="153"/>
      <c r="AC84" s="153"/>
      <c r="AD84" s="153"/>
      <c r="AE84" s="153"/>
      <c r="AF84" s="153"/>
      <c r="AG84" s="153" t="s">
        <v>107</v>
      </c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60"/>
      <c r="B85" s="161"/>
      <c r="C85" s="256" t="s">
        <v>207</v>
      </c>
      <c r="D85" s="257"/>
      <c r="E85" s="257"/>
      <c r="F85" s="257"/>
      <c r="G85" s="257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53"/>
      <c r="Z85" s="153"/>
      <c r="AA85" s="153"/>
      <c r="AB85" s="153"/>
      <c r="AC85" s="153"/>
      <c r="AD85" s="153"/>
      <c r="AE85" s="153"/>
      <c r="AF85" s="153"/>
      <c r="AG85" s="153" t="s">
        <v>107</v>
      </c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60"/>
      <c r="B86" s="161"/>
      <c r="C86" s="256" t="s">
        <v>208</v>
      </c>
      <c r="D86" s="257"/>
      <c r="E86" s="257"/>
      <c r="F86" s="257"/>
      <c r="G86" s="257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53"/>
      <c r="Z86" s="153"/>
      <c r="AA86" s="153"/>
      <c r="AB86" s="153"/>
      <c r="AC86" s="153"/>
      <c r="AD86" s="153"/>
      <c r="AE86" s="153"/>
      <c r="AF86" s="153"/>
      <c r="AG86" s="153" t="s">
        <v>107</v>
      </c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60"/>
      <c r="B87" s="161"/>
      <c r="C87" s="256" t="s">
        <v>209</v>
      </c>
      <c r="D87" s="257"/>
      <c r="E87" s="257"/>
      <c r="F87" s="257"/>
      <c r="G87" s="257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53"/>
      <c r="Z87" s="153"/>
      <c r="AA87" s="153"/>
      <c r="AB87" s="153"/>
      <c r="AC87" s="153"/>
      <c r="AD87" s="153"/>
      <c r="AE87" s="153"/>
      <c r="AF87" s="153"/>
      <c r="AG87" s="153" t="s">
        <v>107</v>
      </c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60"/>
      <c r="B88" s="161"/>
      <c r="C88" s="256" t="s">
        <v>210</v>
      </c>
      <c r="D88" s="257"/>
      <c r="E88" s="257"/>
      <c r="F88" s="257"/>
      <c r="G88" s="257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53"/>
      <c r="Z88" s="153"/>
      <c r="AA88" s="153"/>
      <c r="AB88" s="153"/>
      <c r="AC88" s="153"/>
      <c r="AD88" s="153"/>
      <c r="AE88" s="153"/>
      <c r="AF88" s="153"/>
      <c r="AG88" s="153" t="s">
        <v>107</v>
      </c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60"/>
      <c r="B89" s="161"/>
      <c r="C89" s="256" t="s">
        <v>211</v>
      </c>
      <c r="D89" s="257"/>
      <c r="E89" s="257"/>
      <c r="F89" s="257"/>
      <c r="G89" s="257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53"/>
      <c r="Z89" s="153"/>
      <c r="AA89" s="153"/>
      <c r="AB89" s="153"/>
      <c r="AC89" s="153"/>
      <c r="AD89" s="153"/>
      <c r="AE89" s="153"/>
      <c r="AF89" s="153"/>
      <c r="AG89" s="153" t="s">
        <v>107</v>
      </c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60"/>
      <c r="B90" s="161"/>
      <c r="C90" s="256" t="s">
        <v>212</v>
      </c>
      <c r="D90" s="257"/>
      <c r="E90" s="257"/>
      <c r="F90" s="257"/>
      <c r="G90" s="257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53"/>
      <c r="Z90" s="153"/>
      <c r="AA90" s="153"/>
      <c r="AB90" s="153"/>
      <c r="AC90" s="153"/>
      <c r="AD90" s="153"/>
      <c r="AE90" s="153"/>
      <c r="AF90" s="153"/>
      <c r="AG90" s="153" t="s">
        <v>107</v>
      </c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81">
        <v>31</v>
      </c>
      <c r="B91" s="182" t="s">
        <v>213</v>
      </c>
      <c r="C91" s="192" t="s">
        <v>214</v>
      </c>
      <c r="D91" s="183" t="s">
        <v>104</v>
      </c>
      <c r="E91" s="184">
        <v>4</v>
      </c>
      <c r="F91" s="185"/>
      <c r="G91" s="186">
        <f>ROUND(E91*F91,2)</f>
        <v>0</v>
      </c>
      <c r="H91" s="185"/>
      <c r="I91" s="186">
        <f>ROUND(E91*H91,2)</f>
        <v>0</v>
      </c>
      <c r="J91" s="185"/>
      <c r="K91" s="186">
        <f>ROUND(E91*J91,2)</f>
        <v>0</v>
      </c>
      <c r="L91" s="186">
        <v>21</v>
      </c>
      <c r="M91" s="186">
        <f>G91*(1+L91/100)</f>
        <v>0</v>
      </c>
      <c r="N91" s="186">
        <v>4.6999999999999999E-4</v>
      </c>
      <c r="O91" s="186">
        <f>ROUND(E91*N91,2)</f>
        <v>0</v>
      </c>
      <c r="P91" s="186">
        <v>0</v>
      </c>
      <c r="Q91" s="186">
        <f>ROUND(E91*P91,2)</f>
        <v>0</v>
      </c>
      <c r="R91" s="186"/>
      <c r="S91" s="186" t="s">
        <v>165</v>
      </c>
      <c r="T91" s="187" t="s">
        <v>166</v>
      </c>
      <c r="U91" s="163">
        <v>0.55600000000000005</v>
      </c>
      <c r="V91" s="163">
        <f>ROUND(E91*U91,2)</f>
        <v>2.2200000000000002</v>
      </c>
      <c r="W91" s="163"/>
      <c r="X91" s="163" t="s">
        <v>100</v>
      </c>
      <c r="Y91" s="153"/>
      <c r="Z91" s="153"/>
      <c r="AA91" s="153"/>
      <c r="AB91" s="153"/>
      <c r="AC91" s="153"/>
      <c r="AD91" s="153"/>
      <c r="AE91" s="153"/>
      <c r="AF91" s="153"/>
      <c r="AG91" s="153" t="s">
        <v>101</v>
      </c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ht="22.5" outlineLevel="1" x14ac:dyDescent="0.2">
      <c r="A92" s="181">
        <v>32</v>
      </c>
      <c r="B92" s="182" t="s">
        <v>215</v>
      </c>
      <c r="C92" s="192" t="s">
        <v>216</v>
      </c>
      <c r="D92" s="183" t="s">
        <v>217</v>
      </c>
      <c r="E92" s="184">
        <v>70</v>
      </c>
      <c r="F92" s="185"/>
      <c r="G92" s="186">
        <f>ROUND(E92*F92,2)</f>
        <v>0</v>
      </c>
      <c r="H92" s="185"/>
      <c r="I92" s="186">
        <f>ROUND(E92*H92,2)</f>
        <v>0</v>
      </c>
      <c r="J92" s="185"/>
      <c r="K92" s="186">
        <f>ROUND(E92*J92,2)</f>
        <v>0</v>
      </c>
      <c r="L92" s="186">
        <v>21</v>
      </c>
      <c r="M92" s="186">
        <f>G92*(1+L92/100)</f>
        <v>0</v>
      </c>
      <c r="N92" s="186">
        <v>0</v>
      </c>
      <c r="O92" s="186">
        <f>ROUND(E92*N92,2)</f>
        <v>0</v>
      </c>
      <c r="P92" s="186">
        <v>0</v>
      </c>
      <c r="Q92" s="186">
        <f>ROUND(E92*P92,2)</f>
        <v>0</v>
      </c>
      <c r="R92" s="186"/>
      <c r="S92" s="186" t="s">
        <v>165</v>
      </c>
      <c r="T92" s="187" t="s">
        <v>166</v>
      </c>
      <c r="U92" s="163">
        <v>0</v>
      </c>
      <c r="V92" s="163">
        <f>ROUND(E92*U92,2)</f>
        <v>0</v>
      </c>
      <c r="W92" s="163"/>
      <c r="X92" s="163" t="s">
        <v>100</v>
      </c>
      <c r="Y92" s="153"/>
      <c r="Z92" s="153"/>
      <c r="AA92" s="153"/>
      <c r="AB92" s="153"/>
      <c r="AC92" s="153"/>
      <c r="AD92" s="153"/>
      <c r="AE92" s="153"/>
      <c r="AF92" s="153"/>
      <c r="AG92" s="153" t="s">
        <v>101</v>
      </c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81">
        <v>33</v>
      </c>
      <c r="B93" s="182" t="s">
        <v>218</v>
      </c>
      <c r="C93" s="192" t="s">
        <v>219</v>
      </c>
      <c r="D93" s="183" t="s">
        <v>164</v>
      </c>
      <c r="E93" s="184">
        <v>1</v>
      </c>
      <c r="F93" s="185"/>
      <c r="G93" s="186">
        <f>ROUND(E93*F93,2)</f>
        <v>0</v>
      </c>
      <c r="H93" s="185"/>
      <c r="I93" s="186">
        <f>ROUND(E93*H93,2)</f>
        <v>0</v>
      </c>
      <c r="J93" s="185"/>
      <c r="K93" s="186">
        <f>ROUND(E93*J93,2)</f>
        <v>0</v>
      </c>
      <c r="L93" s="186">
        <v>21</v>
      </c>
      <c r="M93" s="186">
        <f>G93*(1+L93/100)</f>
        <v>0</v>
      </c>
      <c r="N93" s="186">
        <v>0</v>
      </c>
      <c r="O93" s="186">
        <f>ROUND(E93*N93,2)</f>
        <v>0</v>
      </c>
      <c r="P93" s="186">
        <v>0</v>
      </c>
      <c r="Q93" s="186">
        <f>ROUND(E93*P93,2)</f>
        <v>0</v>
      </c>
      <c r="R93" s="186"/>
      <c r="S93" s="186" t="s">
        <v>165</v>
      </c>
      <c r="T93" s="187" t="s">
        <v>166</v>
      </c>
      <c r="U93" s="163">
        <v>0</v>
      </c>
      <c r="V93" s="163">
        <f>ROUND(E93*U93,2)</f>
        <v>0</v>
      </c>
      <c r="W93" s="163"/>
      <c r="X93" s="163" t="s">
        <v>100</v>
      </c>
      <c r="Y93" s="153"/>
      <c r="Z93" s="153"/>
      <c r="AA93" s="153"/>
      <c r="AB93" s="153"/>
      <c r="AC93" s="153"/>
      <c r="AD93" s="153"/>
      <c r="AE93" s="153"/>
      <c r="AF93" s="153"/>
      <c r="AG93" s="153" t="s">
        <v>101</v>
      </c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81">
        <v>34</v>
      </c>
      <c r="B94" s="182" t="s">
        <v>220</v>
      </c>
      <c r="C94" s="192" t="s">
        <v>221</v>
      </c>
      <c r="D94" s="183" t="s">
        <v>217</v>
      </c>
      <c r="E94" s="184">
        <v>204</v>
      </c>
      <c r="F94" s="185"/>
      <c r="G94" s="186">
        <f>ROUND(E94*F94,2)</f>
        <v>0</v>
      </c>
      <c r="H94" s="185"/>
      <c r="I94" s="186">
        <f>ROUND(E94*H94,2)</f>
        <v>0</v>
      </c>
      <c r="J94" s="185"/>
      <c r="K94" s="186">
        <f>ROUND(E94*J94,2)</f>
        <v>0</v>
      </c>
      <c r="L94" s="186">
        <v>21</v>
      </c>
      <c r="M94" s="186">
        <f>G94*(1+L94/100)</f>
        <v>0</v>
      </c>
      <c r="N94" s="186">
        <v>1.06E-3</v>
      </c>
      <c r="O94" s="186">
        <f>ROUND(E94*N94,2)</f>
        <v>0.22</v>
      </c>
      <c r="P94" s="186">
        <v>0</v>
      </c>
      <c r="Q94" s="186">
        <f>ROUND(E94*P94,2)</f>
        <v>0</v>
      </c>
      <c r="R94" s="186" t="s">
        <v>222</v>
      </c>
      <c r="S94" s="186" t="s">
        <v>99</v>
      </c>
      <c r="T94" s="187" t="s">
        <v>99</v>
      </c>
      <c r="U94" s="163">
        <v>0.42918000000000001</v>
      </c>
      <c r="V94" s="163">
        <f>ROUND(E94*U94,2)</f>
        <v>87.55</v>
      </c>
      <c r="W94" s="163"/>
      <c r="X94" s="163" t="s">
        <v>223</v>
      </c>
      <c r="Y94" s="153"/>
      <c r="Z94" s="153"/>
      <c r="AA94" s="153"/>
      <c r="AB94" s="153"/>
      <c r="AC94" s="153"/>
      <c r="AD94" s="153"/>
      <c r="AE94" s="153"/>
      <c r="AF94" s="153"/>
      <c r="AG94" s="153" t="s">
        <v>224</v>
      </c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74">
        <v>35</v>
      </c>
      <c r="B95" s="175" t="s">
        <v>225</v>
      </c>
      <c r="C95" s="193" t="s">
        <v>226</v>
      </c>
      <c r="D95" s="176" t="s">
        <v>227</v>
      </c>
      <c r="E95" s="177">
        <v>154</v>
      </c>
      <c r="F95" s="178"/>
      <c r="G95" s="179">
        <f>ROUND(E95*F95,2)</f>
        <v>0</v>
      </c>
      <c r="H95" s="178"/>
      <c r="I95" s="179">
        <f>ROUND(E95*H95,2)</f>
        <v>0</v>
      </c>
      <c r="J95" s="178"/>
      <c r="K95" s="179">
        <f>ROUND(E95*J95,2)</f>
        <v>0</v>
      </c>
      <c r="L95" s="179">
        <v>21</v>
      </c>
      <c r="M95" s="179">
        <f>G95*(1+L95/100)</f>
        <v>0</v>
      </c>
      <c r="N95" s="179">
        <v>0</v>
      </c>
      <c r="O95" s="179">
        <f>ROUND(E95*N95,2)</f>
        <v>0</v>
      </c>
      <c r="P95" s="179">
        <v>0</v>
      </c>
      <c r="Q95" s="179">
        <f>ROUND(E95*P95,2)</f>
        <v>0</v>
      </c>
      <c r="R95" s="179" t="s">
        <v>228</v>
      </c>
      <c r="S95" s="179" t="s">
        <v>99</v>
      </c>
      <c r="T95" s="180" t="s">
        <v>99</v>
      </c>
      <c r="U95" s="163">
        <v>1</v>
      </c>
      <c r="V95" s="163">
        <f>ROUND(E95*U95,2)</f>
        <v>154</v>
      </c>
      <c r="W95" s="163"/>
      <c r="X95" s="163" t="s">
        <v>229</v>
      </c>
      <c r="Y95" s="153"/>
      <c r="Z95" s="153"/>
      <c r="AA95" s="153"/>
      <c r="AB95" s="153"/>
      <c r="AC95" s="153"/>
      <c r="AD95" s="153"/>
      <c r="AE95" s="153"/>
      <c r="AF95" s="153"/>
      <c r="AG95" s="153" t="s">
        <v>230</v>
      </c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60"/>
      <c r="B96" s="161"/>
      <c r="C96" s="194" t="s">
        <v>231</v>
      </c>
      <c r="D96" s="165"/>
      <c r="E96" s="166">
        <v>6</v>
      </c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53"/>
      <c r="Z96" s="153"/>
      <c r="AA96" s="153"/>
      <c r="AB96" s="153"/>
      <c r="AC96" s="153"/>
      <c r="AD96" s="153"/>
      <c r="AE96" s="153"/>
      <c r="AF96" s="153"/>
      <c r="AG96" s="153" t="s">
        <v>129</v>
      </c>
      <c r="AH96" s="153">
        <v>0</v>
      </c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60"/>
      <c r="B97" s="161"/>
      <c r="C97" s="194" t="s">
        <v>232</v>
      </c>
      <c r="D97" s="165"/>
      <c r="E97" s="166">
        <v>40</v>
      </c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53"/>
      <c r="Z97" s="153"/>
      <c r="AA97" s="153"/>
      <c r="AB97" s="153"/>
      <c r="AC97" s="153"/>
      <c r="AD97" s="153"/>
      <c r="AE97" s="153"/>
      <c r="AF97" s="153"/>
      <c r="AG97" s="153" t="s">
        <v>129</v>
      </c>
      <c r="AH97" s="153">
        <v>0</v>
      </c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60"/>
      <c r="B98" s="161"/>
      <c r="C98" s="194" t="s">
        <v>233</v>
      </c>
      <c r="D98" s="165"/>
      <c r="E98" s="166">
        <v>72</v>
      </c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53"/>
      <c r="Z98" s="153"/>
      <c r="AA98" s="153"/>
      <c r="AB98" s="153"/>
      <c r="AC98" s="153"/>
      <c r="AD98" s="153"/>
      <c r="AE98" s="153"/>
      <c r="AF98" s="153"/>
      <c r="AG98" s="153" t="s">
        <v>129</v>
      </c>
      <c r="AH98" s="153">
        <v>0</v>
      </c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60"/>
      <c r="B99" s="161"/>
      <c r="C99" s="194" t="s">
        <v>234</v>
      </c>
      <c r="D99" s="165"/>
      <c r="E99" s="166">
        <v>36</v>
      </c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53"/>
      <c r="Z99" s="153"/>
      <c r="AA99" s="153"/>
      <c r="AB99" s="153"/>
      <c r="AC99" s="153"/>
      <c r="AD99" s="153"/>
      <c r="AE99" s="153"/>
      <c r="AF99" s="153"/>
      <c r="AG99" s="153" t="s">
        <v>129</v>
      </c>
      <c r="AH99" s="153">
        <v>0</v>
      </c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81">
        <v>36</v>
      </c>
      <c r="B100" s="182" t="s">
        <v>235</v>
      </c>
      <c r="C100" s="192" t="s">
        <v>236</v>
      </c>
      <c r="D100" s="183" t="s">
        <v>227</v>
      </c>
      <c r="E100" s="184">
        <v>24</v>
      </c>
      <c r="F100" s="185"/>
      <c r="G100" s="186">
        <f>ROUND(E100*F100,2)</f>
        <v>0</v>
      </c>
      <c r="H100" s="185"/>
      <c r="I100" s="186">
        <f>ROUND(E100*H100,2)</f>
        <v>0</v>
      </c>
      <c r="J100" s="185"/>
      <c r="K100" s="186">
        <f>ROUND(E100*J100,2)</f>
        <v>0</v>
      </c>
      <c r="L100" s="186">
        <v>21</v>
      </c>
      <c r="M100" s="186">
        <f>G100*(1+L100/100)</f>
        <v>0</v>
      </c>
      <c r="N100" s="186">
        <v>0</v>
      </c>
      <c r="O100" s="186">
        <f>ROUND(E100*N100,2)</f>
        <v>0</v>
      </c>
      <c r="P100" s="186">
        <v>0</v>
      </c>
      <c r="Q100" s="186">
        <f>ROUND(E100*P100,2)</f>
        <v>0</v>
      </c>
      <c r="R100" s="186" t="s">
        <v>228</v>
      </c>
      <c r="S100" s="186" t="s">
        <v>99</v>
      </c>
      <c r="T100" s="187" t="s">
        <v>99</v>
      </c>
      <c r="U100" s="163">
        <v>1</v>
      </c>
      <c r="V100" s="163">
        <f>ROUND(E100*U100,2)</f>
        <v>24</v>
      </c>
      <c r="W100" s="163"/>
      <c r="X100" s="163" t="s">
        <v>229</v>
      </c>
      <c r="Y100" s="153"/>
      <c r="Z100" s="153"/>
      <c r="AA100" s="153"/>
      <c r="AB100" s="153"/>
      <c r="AC100" s="153"/>
      <c r="AD100" s="153"/>
      <c r="AE100" s="153"/>
      <c r="AF100" s="153"/>
      <c r="AG100" s="153" t="s">
        <v>230</v>
      </c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81">
        <v>37</v>
      </c>
      <c r="B101" s="182" t="s">
        <v>237</v>
      </c>
      <c r="C101" s="192" t="s">
        <v>238</v>
      </c>
      <c r="D101" s="183" t="s">
        <v>104</v>
      </c>
      <c r="E101" s="184">
        <v>5</v>
      </c>
      <c r="F101" s="185"/>
      <c r="G101" s="186">
        <f>ROUND(E101*F101,2)</f>
        <v>0</v>
      </c>
      <c r="H101" s="185"/>
      <c r="I101" s="186">
        <f>ROUND(E101*H101,2)</f>
        <v>0</v>
      </c>
      <c r="J101" s="185"/>
      <c r="K101" s="186">
        <f>ROUND(E101*J101,2)</f>
        <v>0</v>
      </c>
      <c r="L101" s="186">
        <v>21</v>
      </c>
      <c r="M101" s="186">
        <f>G101*(1+L101/100)</f>
        <v>0</v>
      </c>
      <c r="N101" s="186">
        <v>0</v>
      </c>
      <c r="O101" s="186">
        <f>ROUND(E101*N101,2)</f>
        <v>0</v>
      </c>
      <c r="P101" s="186">
        <v>0</v>
      </c>
      <c r="Q101" s="186">
        <f>ROUND(E101*P101,2)</f>
        <v>0</v>
      </c>
      <c r="R101" s="186" t="s">
        <v>239</v>
      </c>
      <c r="S101" s="186" t="s">
        <v>99</v>
      </c>
      <c r="T101" s="187" t="s">
        <v>99</v>
      </c>
      <c r="U101" s="163">
        <v>0</v>
      </c>
      <c r="V101" s="163">
        <f>ROUND(E101*U101,2)</f>
        <v>0</v>
      </c>
      <c r="W101" s="163"/>
      <c r="X101" s="163" t="s">
        <v>240</v>
      </c>
      <c r="Y101" s="153"/>
      <c r="Z101" s="153"/>
      <c r="AA101" s="153"/>
      <c r="AB101" s="153"/>
      <c r="AC101" s="153"/>
      <c r="AD101" s="153"/>
      <c r="AE101" s="153"/>
      <c r="AF101" s="153"/>
      <c r="AG101" s="153" t="s">
        <v>241</v>
      </c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ht="33.75" outlineLevel="1" x14ac:dyDescent="0.2">
      <c r="A102" s="174">
        <v>38</v>
      </c>
      <c r="B102" s="175" t="s">
        <v>242</v>
      </c>
      <c r="C102" s="193" t="s">
        <v>243</v>
      </c>
      <c r="D102" s="176" t="s">
        <v>112</v>
      </c>
      <c r="E102" s="177">
        <v>192</v>
      </c>
      <c r="F102" s="178"/>
      <c r="G102" s="179">
        <f>ROUND(E102*F102,2)</f>
        <v>0</v>
      </c>
      <c r="H102" s="178"/>
      <c r="I102" s="179">
        <f>ROUND(E102*H102,2)</f>
        <v>0</v>
      </c>
      <c r="J102" s="178"/>
      <c r="K102" s="179">
        <f>ROUND(E102*J102,2)</f>
        <v>0</v>
      </c>
      <c r="L102" s="179">
        <v>21</v>
      </c>
      <c r="M102" s="179">
        <f>G102*(1+L102/100)</f>
        <v>0</v>
      </c>
      <c r="N102" s="179">
        <v>4.8000000000000001E-4</v>
      </c>
      <c r="O102" s="179">
        <f>ROUND(E102*N102,2)</f>
        <v>0.09</v>
      </c>
      <c r="P102" s="179">
        <v>0</v>
      </c>
      <c r="Q102" s="179">
        <f>ROUND(E102*P102,2)</f>
        <v>0</v>
      </c>
      <c r="R102" s="179" t="s">
        <v>239</v>
      </c>
      <c r="S102" s="179" t="s">
        <v>99</v>
      </c>
      <c r="T102" s="180" t="s">
        <v>99</v>
      </c>
      <c r="U102" s="163">
        <v>0</v>
      </c>
      <c r="V102" s="163">
        <f>ROUND(E102*U102,2)</f>
        <v>0</v>
      </c>
      <c r="W102" s="163"/>
      <c r="X102" s="163" t="s">
        <v>240</v>
      </c>
      <c r="Y102" s="153"/>
      <c r="Z102" s="153"/>
      <c r="AA102" s="153"/>
      <c r="AB102" s="153"/>
      <c r="AC102" s="153"/>
      <c r="AD102" s="153"/>
      <c r="AE102" s="153"/>
      <c r="AF102" s="153"/>
      <c r="AG102" s="153" t="s">
        <v>241</v>
      </c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60"/>
      <c r="B103" s="161"/>
      <c r="C103" s="194" t="s">
        <v>244</v>
      </c>
      <c r="D103" s="165"/>
      <c r="E103" s="166">
        <v>192</v>
      </c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53"/>
      <c r="Z103" s="153"/>
      <c r="AA103" s="153"/>
      <c r="AB103" s="153"/>
      <c r="AC103" s="153"/>
      <c r="AD103" s="153"/>
      <c r="AE103" s="153"/>
      <c r="AF103" s="153"/>
      <c r="AG103" s="153" t="s">
        <v>129</v>
      </c>
      <c r="AH103" s="153">
        <v>5</v>
      </c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60">
        <v>39</v>
      </c>
      <c r="B104" s="161" t="s">
        <v>245</v>
      </c>
      <c r="C104" s="195" t="s">
        <v>246</v>
      </c>
      <c r="D104" s="162" t="s">
        <v>0</v>
      </c>
      <c r="E104" s="189"/>
      <c r="F104" s="164"/>
      <c r="G104" s="163">
        <f>ROUND(E104*F104,2)</f>
        <v>0</v>
      </c>
      <c r="H104" s="164"/>
      <c r="I104" s="163">
        <f>ROUND(E104*H104,2)</f>
        <v>0</v>
      </c>
      <c r="J104" s="164"/>
      <c r="K104" s="163">
        <f>ROUND(E104*J104,2)</f>
        <v>0</v>
      </c>
      <c r="L104" s="163">
        <v>21</v>
      </c>
      <c r="M104" s="163">
        <f>G104*(1+L104/100)</f>
        <v>0</v>
      </c>
      <c r="N104" s="163">
        <v>0</v>
      </c>
      <c r="O104" s="163">
        <f>ROUND(E104*N104,2)</f>
        <v>0</v>
      </c>
      <c r="P104" s="163">
        <v>0</v>
      </c>
      <c r="Q104" s="163">
        <f>ROUND(E104*P104,2)</f>
        <v>0</v>
      </c>
      <c r="R104" s="163" t="s">
        <v>117</v>
      </c>
      <c r="S104" s="163" t="s">
        <v>99</v>
      </c>
      <c r="T104" s="163" t="s">
        <v>99</v>
      </c>
      <c r="U104" s="163">
        <v>0</v>
      </c>
      <c r="V104" s="163">
        <f>ROUND(E104*U104,2)</f>
        <v>0</v>
      </c>
      <c r="W104" s="163"/>
      <c r="X104" s="163" t="s">
        <v>247</v>
      </c>
      <c r="Y104" s="153"/>
      <c r="Z104" s="153"/>
      <c r="AA104" s="153"/>
      <c r="AB104" s="153"/>
      <c r="AC104" s="153"/>
      <c r="AD104" s="153"/>
      <c r="AE104" s="153"/>
      <c r="AF104" s="153"/>
      <c r="AG104" s="153" t="s">
        <v>248</v>
      </c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x14ac:dyDescent="0.2">
      <c r="A105" s="168" t="s">
        <v>93</v>
      </c>
      <c r="B105" s="169" t="s">
        <v>63</v>
      </c>
      <c r="C105" s="191" t="s">
        <v>64</v>
      </c>
      <c r="D105" s="170"/>
      <c r="E105" s="171"/>
      <c r="F105" s="172"/>
      <c r="G105" s="172">
        <f>SUMIF(AG106:AG260,"&lt;&gt;NOR",G106:G260)</f>
        <v>0</v>
      </c>
      <c r="H105" s="172"/>
      <c r="I105" s="172">
        <f>SUM(I106:I260)</f>
        <v>0</v>
      </c>
      <c r="J105" s="172"/>
      <c r="K105" s="172">
        <f>SUM(K106:K260)</f>
        <v>0</v>
      </c>
      <c r="L105" s="172"/>
      <c r="M105" s="172">
        <f>SUM(M106:M260)</f>
        <v>0</v>
      </c>
      <c r="N105" s="172"/>
      <c r="O105" s="172">
        <f>SUM(O106:O260)</f>
        <v>3.5399999999999996</v>
      </c>
      <c r="P105" s="172"/>
      <c r="Q105" s="172">
        <f>SUM(Q106:Q260)</f>
        <v>0</v>
      </c>
      <c r="R105" s="172"/>
      <c r="S105" s="172"/>
      <c r="T105" s="173"/>
      <c r="U105" s="167"/>
      <c r="V105" s="167">
        <f>SUM(V106:V260)</f>
        <v>626.73000000000025</v>
      </c>
      <c r="W105" s="167"/>
      <c r="X105" s="167"/>
      <c r="AG105" t="s">
        <v>94</v>
      </c>
    </row>
    <row r="106" spans="1:60" outlineLevel="1" x14ac:dyDescent="0.2">
      <c r="A106" s="181">
        <v>40</v>
      </c>
      <c r="B106" s="182" t="s">
        <v>95</v>
      </c>
      <c r="C106" s="192" t="s">
        <v>96</v>
      </c>
      <c r="D106" s="183" t="s">
        <v>97</v>
      </c>
      <c r="E106" s="184">
        <v>80</v>
      </c>
      <c r="F106" s="185"/>
      <c r="G106" s="186">
        <f>ROUND(E106*F106,2)</f>
        <v>0</v>
      </c>
      <c r="H106" s="185"/>
      <c r="I106" s="186">
        <f>ROUND(E106*H106,2)</f>
        <v>0</v>
      </c>
      <c r="J106" s="185"/>
      <c r="K106" s="186">
        <f>ROUND(E106*J106,2)</f>
        <v>0</v>
      </c>
      <c r="L106" s="186">
        <v>21</v>
      </c>
      <c r="M106" s="186">
        <f>G106*(1+L106/100)</f>
        <v>0</v>
      </c>
      <c r="N106" s="186">
        <v>1.2099999999999999E-3</v>
      </c>
      <c r="O106" s="186">
        <f>ROUND(E106*N106,2)</f>
        <v>0.1</v>
      </c>
      <c r="P106" s="186">
        <v>0</v>
      </c>
      <c r="Q106" s="186">
        <f>ROUND(E106*P106,2)</f>
        <v>0</v>
      </c>
      <c r="R106" s="186" t="s">
        <v>98</v>
      </c>
      <c r="S106" s="186" t="s">
        <v>99</v>
      </c>
      <c r="T106" s="187" t="s">
        <v>99</v>
      </c>
      <c r="U106" s="163">
        <v>0.17699999999999999</v>
      </c>
      <c r="V106" s="163">
        <f>ROUND(E106*U106,2)</f>
        <v>14.16</v>
      </c>
      <c r="W106" s="163"/>
      <c r="X106" s="163" t="s">
        <v>100</v>
      </c>
      <c r="Y106" s="153"/>
      <c r="Z106" s="153"/>
      <c r="AA106" s="153"/>
      <c r="AB106" s="153"/>
      <c r="AC106" s="153"/>
      <c r="AD106" s="153"/>
      <c r="AE106" s="153"/>
      <c r="AF106" s="153"/>
      <c r="AG106" s="153" t="s">
        <v>101</v>
      </c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74">
        <v>41</v>
      </c>
      <c r="B107" s="175" t="s">
        <v>102</v>
      </c>
      <c r="C107" s="193" t="s">
        <v>103</v>
      </c>
      <c r="D107" s="176" t="s">
        <v>104</v>
      </c>
      <c r="E107" s="177">
        <v>5</v>
      </c>
      <c r="F107" s="178"/>
      <c r="G107" s="179">
        <f>ROUND(E107*F107,2)</f>
        <v>0</v>
      </c>
      <c r="H107" s="178"/>
      <c r="I107" s="179">
        <f>ROUND(E107*H107,2)</f>
        <v>0</v>
      </c>
      <c r="J107" s="178"/>
      <c r="K107" s="179">
        <f>ROUND(E107*J107,2)</f>
        <v>0</v>
      </c>
      <c r="L107" s="179">
        <v>21</v>
      </c>
      <c r="M107" s="179">
        <f>G107*(1+L107/100)</f>
        <v>0</v>
      </c>
      <c r="N107" s="179">
        <v>1.89E-3</v>
      </c>
      <c r="O107" s="179">
        <f>ROUND(E107*N107,2)</f>
        <v>0.01</v>
      </c>
      <c r="P107" s="179">
        <v>0</v>
      </c>
      <c r="Q107" s="179">
        <f>ROUND(E107*P107,2)</f>
        <v>0</v>
      </c>
      <c r="R107" s="179" t="s">
        <v>105</v>
      </c>
      <c r="S107" s="179" t="s">
        <v>99</v>
      </c>
      <c r="T107" s="180" t="s">
        <v>99</v>
      </c>
      <c r="U107" s="163">
        <v>1.4450000000000001</v>
      </c>
      <c r="V107" s="163">
        <f>ROUND(E107*U107,2)</f>
        <v>7.23</v>
      </c>
      <c r="W107" s="163"/>
      <c r="X107" s="163" t="s">
        <v>100</v>
      </c>
      <c r="Y107" s="153"/>
      <c r="Z107" s="153"/>
      <c r="AA107" s="153"/>
      <c r="AB107" s="153"/>
      <c r="AC107" s="153"/>
      <c r="AD107" s="153"/>
      <c r="AE107" s="153"/>
      <c r="AF107" s="153"/>
      <c r="AG107" s="153" t="s">
        <v>101</v>
      </c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60"/>
      <c r="B108" s="161"/>
      <c r="C108" s="258" t="s">
        <v>106</v>
      </c>
      <c r="D108" s="259"/>
      <c r="E108" s="259"/>
      <c r="F108" s="259"/>
      <c r="G108" s="259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53"/>
      <c r="Z108" s="153"/>
      <c r="AA108" s="153"/>
      <c r="AB108" s="153"/>
      <c r="AC108" s="153"/>
      <c r="AD108" s="153"/>
      <c r="AE108" s="153"/>
      <c r="AF108" s="153"/>
      <c r="AG108" s="153" t="s">
        <v>107</v>
      </c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74">
        <v>42</v>
      </c>
      <c r="B109" s="175" t="s">
        <v>108</v>
      </c>
      <c r="C109" s="193" t="s">
        <v>109</v>
      </c>
      <c r="D109" s="176" t="s">
        <v>104</v>
      </c>
      <c r="E109" s="177">
        <v>5</v>
      </c>
      <c r="F109" s="178"/>
      <c r="G109" s="179">
        <f>ROUND(E109*F109,2)</f>
        <v>0</v>
      </c>
      <c r="H109" s="178"/>
      <c r="I109" s="179">
        <f>ROUND(E109*H109,2)</f>
        <v>0</v>
      </c>
      <c r="J109" s="178"/>
      <c r="K109" s="179">
        <f>ROUND(E109*J109,2)</f>
        <v>0</v>
      </c>
      <c r="L109" s="179">
        <v>21</v>
      </c>
      <c r="M109" s="179">
        <f>G109*(1+L109/100)</f>
        <v>0</v>
      </c>
      <c r="N109" s="179">
        <v>2.4599999999999999E-3</v>
      </c>
      <c r="O109" s="179">
        <f>ROUND(E109*N109,2)</f>
        <v>0.01</v>
      </c>
      <c r="P109" s="179">
        <v>0</v>
      </c>
      <c r="Q109" s="179">
        <f>ROUND(E109*P109,2)</f>
        <v>0</v>
      </c>
      <c r="R109" s="179" t="s">
        <v>105</v>
      </c>
      <c r="S109" s="179" t="s">
        <v>99</v>
      </c>
      <c r="T109" s="180" t="s">
        <v>99</v>
      </c>
      <c r="U109" s="163">
        <v>1.49</v>
      </c>
      <c r="V109" s="163">
        <f>ROUND(E109*U109,2)</f>
        <v>7.45</v>
      </c>
      <c r="W109" s="163"/>
      <c r="X109" s="163" t="s">
        <v>100</v>
      </c>
      <c r="Y109" s="153"/>
      <c r="Z109" s="153"/>
      <c r="AA109" s="153"/>
      <c r="AB109" s="153"/>
      <c r="AC109" s="153"/>
      <c r="AD109" s="153"/>
      <c r="AE109" s="153"/>
      <c r="AF109" s="153"/>
      <c r="AG109" s="153" t="s">
        <v>101</v>
      </c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60"/>
      <c r="B110" s="161"/>
      <c r="C110" s="258" t="s">
        <v>106</v>
      </c>
      <c r="D110" s="259"/>
      <c r="E110" s="259"/>
      <c r="F110" s="259"/>
      <c r="G110" s="259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53"/>
      <c r="Z110" s="153"/>
      <c r="AA110" s="153"/>
      <c r="AB110" s="153"/>
      <c r="AC110" s="153"/>
      <c r="AD110" s="153"/>
      <c r="AE110" s="153"/>
      <c r="AF110" s="153"/>
      <c r="AG110" s="153" t="s">
        <v>107</v>
      </c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ht="22.5" outlineLevel="1" x14ac:dyDescent="0.2">
      <c r="A111" s="174">
        <v>43</v>
      </c>
      <c r="B111" s="175" t="s">
        <v>249</v>
      </c>
      <c r="C111" s="193" t="s">
        <v>250</v>
      </c>
      <c r="D111" s="176" t="s">
        <v>112</v>
      </c>
      <c r="E111" s="177">
        <v>370</v>
      </c>
      <c r="F111" s="178"/>
      <c r="G111" s="179">
        <f>ROUND(E111*F111,2)</f>
        <v>0</v>
      </c>
      <c r="H111" s="178"/>
      <c r="I111" s="179">
        <f>ROUND(E111*H111,2)</f>
        <v>0</v>
      </c>
      <c r="J111" s="178"/>
      <c r="K111" s="179">
        <f>ROUND(E111*J111,2)</f>
        <v>0</v>
      </c>
      <c r="L111" s="179">
        <v>21</v>
      </c>
      <c r="M111" s="179">
        <f>G111*(1+L111/100)</f>
        <v>0</v>
      </c>
      <c r="N111" s="179">
        <v>2.0000000000000002E-5</v>
      </c>
      <c r="O111" s="179">
        <f>ROUND(E111*N111,2)</f>
        <v>0.01</v>
      </c>
      <c r="P111" s="179">
        <v>0</v>
      </c>
      <c r="Q111" s="179">
        <f>ROUND(E111*P111,2)</f>
        <v>0</v>
      </c>
      <c r="R111" s="179" t="s">
        <v>113</v>
      </c>
      <c r="S111" s="179" t="s">
        <v>99</v>
      </c>
      <c r="T111" s="180" t="s">
        <v>99</v>
      </c>
      <c r="U111" s="163">
        <v>0.13500000000000001</v>
      </c>
      <c r="V111" s="163">
        <f>ROUND(E111*U111,2)</f>
        <v>49.95</v>
      </c>
      <c r="W111" s="163"/>
      <c r="X111" s="163" t="s">
        <v>100</v>
      </c>
      <c r="Y111" s="153"/>
      <c r="Z111" s="153"/>
      <c r="AA111" s="153"/>
      <c r="AB111" s="153"/>
      <c r="AC111" s="153"/>
      <c r="AD111" s="153"/>
      <c r="AE111" s="153"/>
      <c r="AF111" s="153"/>
      <c r="AG111" s="153" t="s">
        <v>101</v>
      </c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60"/>
      <c r="B112" s="161"/>
      <c r="C112" s="194" t="s">
        <v>251</v>
      </c>
      <c r="D112" s="165"/>
      <c r="E112" s="166">
        <v>370</v>
      </c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53"/>
      <c r="Z112" s="153"/>
      <c r="AA112" s="153"/>
      <c r="AB112" s="153"/>
      <c r="AC112" s="153"/>
      <c r="AD112" s="153"/>
      <c r="AE112" s="153"/>
      <c r="AF112" s="153"/>
      <c r="AG112" s="153" t="s">
        <v>129</v>
      </c>
      <c r="AH112" s="153">
        <v>5</v>
      </c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ht="22.5" outlineLevel="1" x14ac:dyDescent="0.2">
      <c r="A113" s="174">
        <v>44</v>
      </c>
      <c r="B113" s="175" t="s">
        <v>252</v>
      </c>
      <c r="C113" s="193" t="s">
        <v>253</v>
      </c>
      <c r="D113" s="176" t="s">
        <v>112</v>
      </c>
      <c r="E113" s="177">
        <v>145</v>
      </c>
      <c r="F113" s="178"/>
      <c r="G113" s="179">
        <f>ROUND(E113*F113,2)</f>
        <v>0</v>
      </c>
      <c r="H113" s="178"/>
      <c r="I113" s="179">
        <f>ROUND(E113*H113,2)</f>
        <v>0</v>
      </c>
      <c r="J113" s="178"/>
      <c r="K113" s="179">
        <f>ROUND(E113*J113,2)</f>
        <v>0</v>
      </c>
      <c r="L113" s="179">
        <v>21</v>
      </c>
      <c r="M113" s="179">
        <f>G113*(1+L113/100)</f>
        <v>0</v>
      </c>
      <c r="N113" s="179">
        <v>3.0000000000000001E-5</v>
      </c>
      <c r="O113" s="179">
        <f>ROUND(E113*N113,2)</f>
        <v>0</v>
      </c>
      <c r="P113" s="179">
        <v>0</v>
      </c>
      <c r="Q113" s="179">
        <f>ROUND(E113*P113,2)</f>
        <v>0</v>
      </c>
      <c r="R113" s="179" t="s">
        <v>113</v>
      </c>
      <c r="S113" s="179" t="s">
        <v>99</v>
      </c>
      <c r="T113" s="180" t="s">
        <v>99</v>
      </c>
      <c r="U113" s="163">
        <v>0.13500000000000001</v>
      </c>
      <c r="V113" s="163">
        <f>ROUND(E113*U113,2)</f>
        <v>19.579999999999998</v>
      </c>
      <c r="W113" s="163"/>
      <c r="X113" s="163" t="s">
        <v>100</v>
      </c>
      <c r="Y113" s="153"/>
      <c r="Z113" s="153"/>
      <c r="AA113" s="153"/>
      <c r="AB113" s="153"/>
      <c r="AC113" s="153"/>
      <c r="AD113" s="153"/>
      <c r="AE113" s="153"/>
      <c r="AF113" s="153"/>
      <c r="AG113" s="153" t="s">
        <v>101</v>
      </c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60"/>
      <c r="B114" s="161"/>
      <c r="C114" s="194" t="s">
        <v>254</v>
      </c>
      <c r="D114" s="165"/>
      <c r="E114" s="166">
        <v>145</v>
      </c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53"/>
      <c r="Z114" s="153"/>
      <c r="AA114" s="153"/>
      <c r="AB114" s="153"/>
      <c r="AC114" s="153"/>
      <c r="AD114" s="153"/>
      <c r="AE114" s="153"/>
      <c r="AF114" s="153"/>
      <c r="AG114" s="153" t="s">
        <v>129</v>
      </c>
      <c r="AH114" s="153">
        <v>5</v>
      </c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74">
        <v>45</v>
      </c>
      <c r="B115" s="175" t="s">
        <v>255</v>
      </c>
      <c r="C115" s="193" t="s">
        <v>256</v>
      </c>
      <c r="D115" s="176" t="s">
        <v>112</v>
      </c>
      <c r="E115" s="177">
        <v>103</v>
      </c>
      <c r="F115" s="178"/>
      <c r="G115" s="179">
        <f>ROUND(E115*F115,2)</f>
        <v>0</v>
      </c>
      <c r="H115" s="178"/>
      <c r="I115" s="179">
        <f>ROUND(E115*H115,2)</f>
        <v>0</v>
      </c>
      <c r="J115" s="178"/>
      <c r="K115" s="179">
        <f>ROUND(E115*J115,2)</f>
        <v>0</v>
      </c>
      <c r="L115" s="179">
        <v>21</v>
      </c>
      <c r="M115" s="179">
        <f>G115*(1+L115/100)</f>
        <v>0</v>
      </c>
      <c r="N115" s="179">
        <v>0</v>
      </c>
      <c r="O115" s="179">
        <f>ROUND(E115*N115,2)</f>
        <v>0</v>
      </c>
      <c r="P115" s="179">
        <v>0</v>
      </c>
      <c r="Q115" s="179">
        <f>ROUND(E115*P115,2)</f>
        <v>0</v>
      </c>
      <c r="R115" s="179" t="s">
        <v>113</v>
      </c>
      <c r="S115" s="179" t="s">
        <v>99</v>
      </c>
      <c r="T115" s="180" t="s">
        <v>99</v>
      </c>
      <c r="U115" s="163">
        <v>0.105</v>
      </c>
      <c r="V115" s="163">
        <f>ROUND(E115*U115,2)</f>
        <v>10.82</v>
      </c>
      <c r="W115" s="163"/>
      <c r="X115" s="163" t="s">
        <v>100</v>
      </c>
      <c r="Y115" s="153"/>
      <c r="Z115" s="153"/>
      <c r="AA115" s="153"/>
      <c r="AB115" s="153"/>
      <c r="AC115" s="153"/>
      <c r="AD115" s="153"/>
      <c r="AE115" s="153"/>
      <c r="AF115" s="153"/>
      <c r="AG115" s="153" t="s">
        <v>101</v>
      </c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60"/>
      <c r="B116" s="161"/>
      <c r="C116" s="194" t="s">
        <v>257</v>
      </c>
      <c r="D116" s="165"/>
      <c r="E116" s="166">
        <v>46</v>
      </c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53"/>
      <c r="Z116" s="153"/>
      <c r="AA116" s="153"/>
      <c r="AB116" s="153"/>
      <c r="AC116" s="153"/>
      <c r="AD116" s="153"/>
      <c r="AE116" s="153"/>
      <c r="AF116" s="153"/>
      <c r="AG116" s="153" t="s">
        <v>129</v>
      </c>
      <c r="AH116" s="153">
        <v>5</v>
      </c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60"/>
      <c r="B117" s="161"/>
      <c r="C117" s="194" t="s">
        <v>258</v>
      </c>
      <c r="D117" s="165"/>
      <c r="E117" s="166">
        <v>3</v>
      </c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53"/>
      <c r="Z117" s="153"/>
      <c r="AA117" s="153"/>
      <c r="AB117" s="153"/>
      <c r="AC117" s="153"/>
      <c r="AD117" s="153"/>
      <c r="AE117" s="153"/>
      <c r="AF117" s="153"/>
      <c r="AG117" s="153" t="s">
        <v>129</v>
      </c>
      <c r="AH117" s="153">
        <v>5</v>
      </c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60"/>
      <c r="B118" s="161"/>
      <c r="C118" s="194" t="s">
        <v>259</v>
      </c>
      <c r="D118" s="165"/>
      <c r="E118" s="166">
        <v>54</v>
      </c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53"/>
      <c r="Z118" s="153"/>
      <c r="AA118" s="153"/>
      <c r="AB118" s="153"/>
      <c r="AC118" s="153"/>
      <c r="AD118" s="153"/>
      <c r="AE118" s="153"/>
      <c r="AF118" s="153"/>
      <c r="AG118" s="153" t="s">
        <v>129</v>
      </c>
      <c r="AH118" s="153">
        <v>5</v>
      </c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74">
        <v>46</v>
      </c>
      <c r="B119" s="175" t="s">
        <v>110</v>
      </c>
      <c r="C119" s="193" t="s">
        <v>111</v>
      </c>
      <c r="D119" s="176" t="s">
        <v>112</v>
      </c>
      <c r="E119" s="177">
        <v>156</v>
      </c>
      <c r="F119" s="178"/>
      <c r="G119" s="179">
        <f>ROUND(E119*F119,2)</f>
        <v>0</v>
      </c>
      <c r="H119" s="178"/>
      <c r="I119" s="179">
        <f>ROUND(E119*H119,2)</f>
        <v>0</v>
      </c>
      <c r="J119" s="178"/>
      <c r="K119" s="179">
        <f>ROUND(E119*J119,2)</f>
        <v>0</v>
      </c>
      <c r="L119" s="179">
        <v>21</v>
      </c>
      <c r="M119" s="179">
        <f>G119*(1+L119/100)</f>
        <v>0</v>
      </c>
      <c r="N119" s="179">
        <v>0</v>
      </c>
      <c r="O119" s="179">
        <f>ROUND(E119*N119,2)</f>
        <v>0</v>
      </c>
      <c r="P119" s="179">
        <v>0</v>
      </c>
      <c r="Q119" s="179">
        <f>ROUND(E119*P119,2)</f>
        <v>0</v>
      </c>
      <c r="R119" s="179" t="s">
        <v>113</v>
      </c>
      <c r="S119" s="179" t="s">
        <v>99</v>
      </c>
      <c r="T119" s="180" t="s">
        <v>99</v>
      </c>
      <c r="U119" s="163">
        <v>0.13500000000000001</v>
      </c>
      <c r="V119" s="163">
        <f>ROUND(E119*U119,2)</f>
        <v>21.06</v>
      </c>
      <c r="W119" s="163"/>
      <c r="X119" s="163" t="s">
        <v>100</v>
      </c>
      <c r="Y119" s="153"/>
      <c r="Z119" s="153"/>
      <c r="AA119" s="153"/>
      <c r="AB119" s="153"/>
      <c r="AC119" s="153"/>
      <c r="AD119" s="153"/>
      <c r="AE119" s="153"/>
      <c r="AF119" s="153"/>
      <c r="AG119" s="153" t="s">
        <v>101</v>
      </c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60"/>
      <c r="B120" s="161"/>
      <c r="C120" s="194" t="s">
        <v>260</v>
      </c>
      <c r="D120" s="165"/>
      <c r="E120" s="166">
        <v>156</v>
      </c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53"/>
      <c r="Z120" s="153"/>
      <c r="AA120" s="153"/>
      <c r="AB120" s="153"/>
      <c r="AC120" s="153"/>
      <c r="AD120" s="153"/>
      <c r="AE120" s="153"/>
      <c r="AF120" s="153"/>
      <c r="AG120" s="153" t="s">
        <v>129</v>
      </c>
      <c r="AH120" s="153">
        <v>5</v>
      </c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81">
        <v>47</v>
      </c>
      <c r="B121" s="182" t="s">
        <v>114</v>
      </c>
      <c r="C121" s="192" t="s">
        <v>115</v>
      </c>
      <c r="D121" s="183" t="s">
        <v>116</v>
      </c>
      <c r="E121" s="184">
        <v>8</v>
      </c>
      <c r="F121" s="185"/>
      <c r="G121" s="186">
        <f>ROUND(E121*F121,2)</f>
        <v>0</v>
      </c>
      <c r="H121" s="185"/>
      <c r="I121" s="186">
        <f>ROUND(E121*H121,2)</f>
        <v>0</v>
      </c>
      <c r="J121" s="185"/>
      <c r="K121" s="186">
        <f>ROUND(E121*J121,2)</f>
        <v>0</v>
      </c>
      <c r="L121" s="186">
        <v>21</v>
      </c>
      <c r="M121" s="186">
        <f>G121*(1+L121/100)</f>
        <v>0</v>
      </c>
      <c r="N121" s="186">
        <v>1.1299999999999999E-3</v>
      </c>
      <c r="O121" s="186">
        <f>ROUND(E121*N121,2)</f>
        <v>0.01</v>
      </c>
      <c r="P121" s="186">
        <v>0</v>
      </c>
      <c r="Q121" s="186">
        <f>ROUND(E121*P121,2)</f>
        <v>0</v>
      </c>
      <c r="R121" s="186" t="s">
        <v>117</v>
      </c>
      <c r="S121" s="186" t="s">
        <v>99</v>
      </c>
      <c r="T121" s="187" t="s">
        <v>99</v>
      </c>
      <c r="U121" s="163">
        <v>0.114</v>
      </c>
      <c r="V121" s="163">
        <f>ROUND(E121*U121,2)</f>
        <v>0.91</v>
      </c>
      <c r="W121" s="163"/>
      <c r="X121" s="163" t="s">
        <v>100</v>
      </c>
      <c r="Y121" s="153"/>
      <c r="Z121" s="153"/>
      <c r="AA121" s="153"/>
      <c r="AB121" s="153"/>
      <c r="AC121" s="153"/>
      <c r="AD121" s="153"/>
      <c r="AE121" s="153"/>
      <c r="AF121" s="153"/>
      <c r="AG121" s="153" t="s">
        <v>101</v>
      </c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ht="22.5" outlineLevel="1" x14ac:dyDescent="0.2">
      <c r="A122" s="181">
        <v>48</v>
      </c>
      <c r="B122" s="182" t="s">
        <v>261</v>
      </c>
      <c r="C122" s="192" t="s">
        <v>262</v>
      </c>
      <c r="D122" s="183" t="s">
        <v>112</v>
      </c>
      <c r="E122" s="184">
        <v>54</v>
      </c>
      <c r="F122" s="185"/>
      <c r="G122" s="186">
        <f>ROUND(E122*F122,2)</f>
        <v>0</v>
      </c>
      <c r="H122" s="185"/>
      <c r="I122" s="186">
        <f>ROUND(E122*H122,2)</f>
        <v>0</v>
      </c>
      <c r="J122" s="185"/>
      <c r="K122" s="186">
        <f>ROUND(E122*J122,2)</f>
        <v>0</v>
      </c>
      <c r="L122" s="186">
        <v>21</v>
      </c>
      <c r="M122" s="186">
        <f>G122*(1+L122/100)</f>
        <v>0</v>
      </c>
      <c r="N122" s="186">
        <v>7.0400000000000003E-3</v>
      </c>
      <c r="O122" s="186">
        <f>ROUND(E122*N122,2)</f>
        <v>0.38</v>
      </c>
      <c r="P122" s="186">
        <v>0</v>
      </c>
      <c r="Q122" s="186">
        <f>ROUND(E122*P122,2)</f>
        <v>0</v>
      </c>
      <c r="R122" s="186" t="s">
        <v>117</v>
      </c>
      <c r="S122" s="186" t="s">
        <v>99</v>
      </c>
      <c r="T122" s="187" t="s">
        <v>99</v>
      </c>
      <c r="U122" s="163">
        <v>0.56499999999999995</v>
      </c>
      <c r="V122" s="163">
        <f>ROUND(E122*U122,2)</f>
        <v>30.51</v>
      </c>
      <c r="W122" s="163"/>
      <c r="X122" s="163" t="s">
        <v>100</v>
      </c>
      <c r="Y122" s="153"/>
      <c r="Z122" s="153"/>
      <c r="AA122" s="153"/>
      <c r="AB122" s="153"/>
      <c r="AC122" s="153"/>
      <c r="AD122" s="153"/>
      <c r="AE122" s="153"/>
      <c r="AF122" s="153"/>
      <c r="AG122" s="153" t="s">
        <v>101</v>
      </c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ht="22.5" outlineLevel="1" x14ac:dyDescent="0.2">
      <c r="A123" s="181">
        <v>49</v>
      </c>
      <c r="B123" s="182" t="s">
        <v>122</v>
      </c>
      <c r="C123" s="192" t="s">
        <v>123</v>
      </c>
      <c r="D123" s="183" t="s">
        <v>112</v>
      </c>
      <c r="E123" s="184">
        <v>156</v>
      </c>
      <c r="F123" s="185"/>
      <c r="G123" s="186">
        <f>ROUND(E123*F123,2)</f>
        <v>0</v>
      </c>
      <c r="H123" s="185"/>
      <c r="I123" s="186">
        <f>ROUND(E123*H123,2)</f>
        <v>0</v>
      </c>
      <c r="J123" s="185"/>
      <c r="K123" s="186">
        <f>ROUND(E123*J123,2)</f>
        <v>0</v>
      </c>
      <c r="L123" s="186">
        <v>21</v>
      </c>
      <c r="M123" s="186">
        <f>G123*(1+L123/100)</f>
        <v>0</v>
      </c>
      <c r="N123" s="186">
        <v>7.8499999999999993E-3</v>
      </c>
      <c r="O123" s="186">
        <f>ROUND(E123*N123,2)</f>
        <v>1.22</v>
      </c>
      <c r="P123" s="186">
        <v>0</v>
      </c>
      <c r="Q123" s="186">
        <f>ROUND(E123*P123,2)</f>
        <v>0</v>
      </c>
      <c r="R123" s="186" t="s">
        <v>117</v>
      </c>
      <c r="S123" s="186" t="s">
        <v>99</v>
      </c>
      <c r="T123" s="187" t="s">
        <v>99</v>
      </c>
      <c r="U123" s="163">
        <v>0.7</v>
      </c>
      <c r="V123" s="163">
        <f>ROUND(E123*U123,2)</f>
        <v>109.2</v>
      </c>
      <c r="W123" s="163"/>
      <c r="X123" s="163" t="s">
        <v>100</v>
      </c>
      <c r="Y123" s="153"/>
      <c r="Z123" s="153"/>
      <c r="AA123" s="153"/>
      <c r="AB123" s="153"/>
      <c r="AC123" s="153"/>
      <c r="AD123" s="153"/>
      <c r="AE123" s="153"/>
      <c r="AF123" s="153"/>
      <c r="AG123" s="153" t="s">
        <v>101</v>
      </c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ht="22.5" outlineLevel="1" x14ac:dyDescent="0.2">
      <c r="A124" s="181">
        <v>50</v>
      </c>
      <c r="B124" s="182" t="s">
        <v>124</v>
      </c>
      <c r="C124" s="192" t="s">
        <v>125</v>
      </c>
      <c r="D124" s="183" t="s">
        <v>104</v>
      </c>
      <c r="E124" s="184">
        <v>2</v>
      </c>
      <c r="F124" s="185"/>
      <c r="G124" s="186">
        <f>ROUND(E124*F124,2)</f>
        <v>0</v>
      </c>
      <c r="H124" s="185"/>
      <c r="I124" s="186">
        <f>ROUND(E124*H124,2)</f>
        <v>0</v>
      </c>
      <c r="J124" s="185"/>
      <c r="K124" s="186">
        <f>ROUND(E124*J124,2)</f>
        <v>0</v>
      </c>
      <c r="L124" s="186">
        <v>21</v>
      </c>
      <c r="M124" s="186">
        <f>G124*(1+L124/100)</f>
        <v>0</v>
      </c>
      <c r="N124" s="186">
        <v>0</v>
      </c>
      <c r="O124" s="186">
        <f>ROUND(E124*N124,2)</f>
        <v>0</v>
      </c>
      <c r="P124" s="186">
        <v>0</v>
      </c>
      <c r="Q124" s="186">
        <f>ROUND(E124*P124,2)</f>
        <v>0</v>
      </c>
      <c r="R124" s="186" t="s">
        <v>117</v>
      </c>
      <c r="S124" s="186" t="s">
        <v>99</v>
      </c>
      <c r="T124" s="187" t="s">
        <v>99</v>
      </c>
      <c r="U124" s="163">
        <v>0.64900000000000002</v>
      </c>
      <c r="V124" s="163">
        <f>ROUND(E124*U124,2)</f>
        <v>1.3</v>
      </c>
      <c r="W124" s="163"/>
      <c r="X124" s="163" t="s">
        <v>100</v>
      </c>
      <c r="Y124" s="153"/>
      <c r="Z124" s="153"/>
      <c r="AA124" s="153"/>
      <c r="AB124" s="153"/>
      <c r="AC124" s="153"/>
      <c r="AD124" s="153"/>
      <c r="AE124" s="153"/>
      <c r="AF124" s="153"/>
      <c r="AG124" s="153" t="s">
        <v>101</v>
      </c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ht="22.5" outlineLevel="1" x14ac:dyDescent="0.2">
      <c r="A125" s="174">
        <v>51</v>
      </c>
      <c r="B125" s="175" t="s">
        <v>263</v>
      </c>
      <c r="C125" s="193" t="s">
        <v>264</v>
      </c>
      <c r="D125" s="176" t="s">
        <v>112</v>
      </c>
      <c r="E125" s="177">
        <v>370</v>
      </c>
      <c r="F125" s="178"/>
      <c r="G125" s="179">
        <f>ROUND(E125*F125,2)</f>
        <v>0</v>
      </c>
      <c r="H125" s="178"/>
      <c r="I125" s="179">
        <f>ROUND(E125*H125,2)</f>
        <v>0</v>
      </c>
      <c r="J125" s="178"/>
      <c r="K125" s="179">
        <f>ROUND(E125*J125,2)</f>
        <v>0</v>
      </c>
      <c r="L125" s="179">
        <v>21</v>
      </c>
      <c r="M125" s="179">
        <f>G125*(1+L125/100)</f>
        <v>0</v>
      </c>
      <c r="N125" s="179">
        <v>7.6000000000000004E-4</v>
      </c>
      <c r="O125" s="179">
        <f>ROUND(E125*N125,2)</f>
        <v>0.28000000000000003</v>
      </c>
      <c r="P125" s="179">
        <v>0</v>
      </c>
      <c r="Q125" s="179">
        <f>ROUND(E125*P125,2)</f>
        <v>0</v>
      </c>
      <c r="R125" s="179" t="s">
        <v>117</v>
      </c>
      <c r="S125" s="179" t="s">
        <v>99</v>
      </c>
      <c r="T125" s="180" t="s">
        <v>99</v>
      </c>
      <c r="U125" s="163">
        <v>0.29737999999999998</v>
      </c>
      <c r="V125" s="163">
        <f>ROUND(E125*U125,2)</f>
        <v>110.03</v>
      </c>
      <c r="W125" s="163"/>
      <c r="X125" s="163" t="s">
        <v>100</v>
      </c>
      <c r="Y125" s="153"/>
      <c r="Z125" s="153"/>
      <c r="AA125" s="153"/>
      <c r="AB125" s="153"/>
      <c r="AC125" s="153"/>
      <c r="AD125" s="153"/>
      <c r="AE125" s="153"/>
      <c r="AF125" s="153"/>
      <c r="AG125" s="153" t="s">
        <v>101</v>
      </c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60"/>
      <c r="B126" s="161"/>
      <c r="C126" s="260" t="s">
        <v>265</v>
      </c>
      <c r="D126" s="261"/>
      <c r="E126" s="261"/>
      <c r="F126" s="261"/>
      <c r="G126" s="261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53"/>
      <c r="Z126" s="153"/>
      <c r="AA126" s="153"/>
      <c r="AB126" s="153"/>
      <c r="AC126" s="153"/>
      <c r="AD126" s="153"/>
      <c r="AE126" s="153"/>
      <c r="AF126" s="153"/>
      <c r="AG126" s="153" t="s">
        <v>161</v>
      </c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ht="22.5" outlineLevel="1" x14ac:dyDescent="0.2">
      <c r="A127" s="174">
        <v>52</v>
      </c>
      <c r="B127" s="175" t="s">
        <v>266</v>
      </c>
      <c r="C127" s="193" t="s">
        <v>267</v>
      </c>
      <c r="D127" s="176" t="s">
        <v>112</v>
      </c>
      <c r="E127" s="177">
        <v>145</v>
      </c>
      <c r="F127" s="178"/>
      <c r="G127" s="179">
        <f>ROUND(E127*F127,2)</f>
        <v>0</v>
      </c>
      <c r="H127" s="178"/>
      <c r="I127" s="179">
        <f>ROUND(E127*H127,2)</f>
        <v>0</v>
      </c>
      <c r="J127" s="178"/>
      <c r="K127" s="179">
        <f>ROUND(E127*J127,2)</f>
        <v>0</v>
      </c>
      <c r="L127" s="179">
        <v>21</v>
      </c>
      <c r="M127" s="179">
        <f>G127*(1+L127/100)</f>
        <v>0</v>
      </c>
      <c r="N127" s="179">
        <v>8.8000000000000003E-4</v>
      </c>
      <c r="O127" s="179">
        <f>ROUND(E127*N127,2)</f>
        <v>0.13</v>
      </c>
      <c r="P127" s="179">
        <v>0</v>
      </c>
      <c r="Q127" s="179">
        <f>ROUND(E127*P127,2)</f>
        <v>0</v>
      </c>
      <c r="R127" s="179" t="s">
        <v>117</v>
      </c>
      <c r="S127" s="179" t="s">
        <v>99</v>
      </c>
      <c r="T127" s="180" t="s">
        <v>99</v>
      </c>
      <c r="U127" s="163">
        <v>0.30737999999999999</v>
      </c>
      <c r="V127" s="163">
        <f>ROUND(E127*U127,2)</f>
        <v>44.57</v>
      </c>
      <c r="W127" s="163"/>
      <c r="X127" s="163" t="s">
        <v>100</v>
      </c>
      <c r="Y127" s="153"/>
      <c r="Z127" s="153"/>
      <c r="AA127" s="153"/>
      <c r="AB127" s="153"/>
      <c r="AC127" s="153"/>
      <c r="AD127" s="153"/>
      <c r="AE127" s="153"/>
      <c r="AF127" s="153"/>
      <c r="AG127" s="153" t="s">
        <v>101</v>
      </c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60"/>
      <c r="B128" s="161"/>
      <c r="C128" s="260" t="s">
        <v>265</v>
      </c>
      <c r="D128" s="261"/>
      <c r="E128" s="261"/>
      <c r="F128" s="261"/>
      <c r="G128" s="261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53"/>
      <c r="Z128" s="153"/>
      <c r="AA128" s="153"/>
      <c r="AB128" s="153"/>
      <c r="AC128" s="153"/>
      <c r="AD128" s="153"/>
      <c r="AE128" s="153"/>
      <c r="AF128" s="153"/>
      <c r="AG128" s="153" t="s">
        <v>161</v>
      </c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ht="22.5" outlineLevel="1" x14ac:dyDescent="0.2">
      <c r="A129" s="174">
        <v>53</v>
      </c>
      <c r="B129" s="175" t="s">
        <v>268</v>
      </c>
      <c r="C129" s="193" t="s">
        <v>269</v>
      </c>
      <c r="D129" s="176" t="s">
        <v>112</v>
      </c>
      <c r="E129" s="177">
        <v>46</v>
      </c>
      <c r="F129" s="178"/>
      <c r="G129" s="179">
        <f>ROUND(E129*F129,2)</f>
        <v>0</v>
      </c>
      <c r="H129" s="178"/>
      <c r="I129" s="179">
        <f>ROUND(E129*H129,2)</f>
        <v>0</v>
      </c>
      <c r="J129" s="178"/>
      <c r="K129" s="179">
        <f>ROUND(E129*J129,2)</f>
        <v>0</v>
      </c>
      <c r="L129" s="179">
        <v>21</v>
      </c>
      <c r="M129" s="179">
        <f>G129*(1+L129/100)</f>
        <v>0</v>
      </c>
      <c r="N129" s="179">
        <v>1.01E-3</v>
      </c>
      <c r="O129" s="179">
        <f>ROUND(E129*N129,2)</f>
        <v>0.05</v>
      </c>
      <c r="P129" s="179">
        <v>0</v>
      </c>
      <c r="Q129" s="179">
        <f>ROUND(E129*P129,2)</f>
        <v>0</v>
      </c>
      <c r="R129" s="179" t="s">
        <v>117</v>
      </c>
      <c r="S129" s="179" t="s">
        <v>99</v>
      </c>
      <c r="T129" s="180" t="s">
        <v>99</v>
      </c>
      <c r="U129" s="163">
        <v>0.31738</v>
      </c>
      <c r="V129" s="163">
        <f>ROUND(E129*U129,2)</f>
        <v>14.6</v>
      </c>
      <c r="W129" s="163"/>
      <c r="X129" s="163" t="s">
        <v>100</v>
      </c>
      <c r="Y129" s="153"/>
      <c r="Z129" s="153"/>
      <c r="AA129" s="153"/>
      <c r="AB129" s="153"/>
      <c r="AC129" s="153"/>
      <c r="AD129" s="153"/>
      <c r="AE129" s="153"/>
      <c r="AF129" s="153"/>
      <c r="AG129" s="153" t="s">
        <v>101</v>
      </c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60"/>
      <c r="B130" s="161"/>
      <c r="C130" s="260" t="s">
        <v>265</v>
      </c>
      <c r="D130" s="261"/>
      <c r="E130" s="261"/>
      <c r="F130" s="261"/>
      <c r="G130" s="261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53"/>
      <c r="Z130" s="153"/>
      <c r="AA130" s="153"/>
      <c r="AB130" s="153"/>
      <c r="AC130" s="153"/>
      <c r="AD130" s="153"/>
      <c r="AE130" s="153"/>
      <c r="AF130" s="153"/>
      <c r="AG130" s="153" t="s">
        <v>161</v>
      </c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ht="22.5" outlineLevel="1" x14ac:dyDescent="0.2">
      <c r="A131" s="174">
        <v>54</v>
      </c>
      <c r="B131" s="175" t="s">
        <v>270</v>
      </c>
      <c r="C131" s="193" t="s">
        <v>271</v>
      </c>
      <c r="D131" s="176" t="s">
        <v>112</v>
      </c>
      <c r="E131" s="177">
        <v>3</v>
      </c>
      <c r="F131" s="178"/>
      <c r="G131" s="179">
        <f>ROUND(E131*F131,2)</f>
        <v>0</v>
      </c>
      <c r="H131" s="178"/>
      <c r="I131" s="179">
        <f>ROUND(E131*H131,2)</f>
        <v>0</v>
      </c>
      <c r="J131" s="178"/>
      <c r="K131" s="179">
        <f>ROUND(E131*J131,2)</f>
        <v>0</v>
      </c>
      <c r="L131" s="179">
        <v>21</v>
      </c>
      <c r="M131" s="179">
        <f>G131*(1+L131/100)</f>
        <v>0</v>
      </c>
      <c r="N131" s="179">
        <v>1.6000000000000001E-3</v>
      </c>
      <c r="O131" s="179">
        <f>ROUND(E131*N131,2)</f>
        <v>0</v>
      </c>
      <c r="P131" s="179">
        <v>0</v>
      </c>
      <c r="Q131" s="179">
        <f>ROUND(E131*P131,2)</f>
        <v>0</v>
      </c>
      <c r="R131" s="179" t="s">
        <v>117</v>
      </c>
      <c r="S131" s="179" t="s">
        <v>99</v>
      </c>
      <c r="T131" s="180" t="s">
        <v>99</v>
      </c>
      <c r="U131" s="163">
        <v>0.33332000000000001</v>
      </c>
      <c r="V131" s="163">
        <f>ROUND(E131*U131,2)</f>
        <v>1</v>
      </c>
      <c r="W131" s="163"/>
      <c r="X131" s="163" t="s">
        <v>100</v>
      </c>
      <c r="Y131" s="153"/>
      <c r="Z131" s="153"/>
      <c r="AA131" s="153"/>
      <c r="AB131" s="153"/>
      <c r="AC131" s="153"/>
      <c r="AD131" s="153"/>
      <c r="AE131" s="153"/>
      <c r="AF131" s="153"/>
      <c r="AG131" s="153" t="s">
        <v>101</v>
      </c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60"/>
      <c r="B132" s="161"/>
      <c r="C132" s="260" t="s">
        <v>265</v>
      </c>
      <c r="D132" s="261"/>
      <c r="E132" s="261"/>
      <c r="F132" s="261"/>
      <c r="G132" s="261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53"/>
      <c r="Z132" s="153"/>
      <c r="AA132" s="153"/>
      <c r="AB132" s="153"/>
      <c r="AC132" s="153"/>
      <c r="AD132" s="153"/>
      <c r="AE132" s="153"/>
      <c r="AF132" s="153"/>
      <c r="AG132" s="153" t="s">
        <v>161</v>
      </c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74">
        <v>55</v>
      </c>
      <c r="B133" s="175" t="s">
        <v>126</v>
      </c>
      <c r="C133" s="193" t="s">
        <v>127</v>
      </c>
      <c r="D133" s="176" t="s">
        <v>112</v>
      </c>
      <c r="E133" s="177">
        <v>210</v>
      </c>
      <c r="F133" s="178"/>
      <c r="G133" s="179">
        <f>ROUND(E133*F133,2)</f>
        <v>0</v>
      </c>
      <c r="H133" s="178"/>
      <c r="I133" s="179">
        <f>ROUND(E133*H133,2)</f>
        <v>0</v>
      </c>
      <c r="J133" s="178"/>
      <c r="K133" s="179">
        <f>ROUND(E133*J133,2)</f>
        <v>0</v>
      </c>
      <c r="L133" s="179">
        <v>21</v>
      </c>
      <c r="M133" s="179">
        <f>G133*(1+L133/100)</f>
        <v>0</v>
      </c>
      <c r="N133" s="179">
        <v>0</v>
      </c>
      <c r="O133" s="179">
        <f>ROUND(E133*N133,2)</f>
        <v>0</v>
      </c>
      <c r="P133" s="179">
        <v>0</v>
      </c>
      <c r="Q133" s="179">
        <f>ROUND(E133*P133,2)</f>
        <v>0</v>
      </c>
      <c r="R133" s="179" t="s">
        <v>117</v>
      </c>
      <c r="S133" s="179" t="s">
        <v>99</v>
      </c>
      <c r="T133" s="180" t="s">
        <v>99</v>
      </c>
      <c r="U133" s="163">
        <v>1.7999999999999999E-2</v>
      </c>
      <c r="V133" s="163">
        <f>ROUND(E133*U133,2)</f>
        <v>3.78</v>
      </c>
      <c r="W133" s="163"/>
      <c r="X133" s="163" t="s">
        <v>100</v>
      </c>
      <c r="Y133" s="153"/>
      <c r="Z133" s="153"/>
      <c r="AA133" s="153"/>
      <c r="AB133" s="153"/>
      <c r="AC133" s="153"/>
      <c r="AD133" s="153"/>
      <c r="AE133" s="153"/>
      <c r="AF133" s="153"/>
      <c r="AG133" s="153" t="s">
        <v>101</v>
      </c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60"/>
      <c r="B134" s="161"/>
      <c r="C134" s="194" t="s">
        <v>259</v>
      </c>
      <c r="D134" s="165"/>
      <c r="E134" s="166">
        <v>54</v>
      </c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53"/>
      <c r="Z134" s="153"/>
      <c r="AA134" s="153"/>
      <c r="AB134" s="153"/>
      <c r="AC134" s="153"/>
      <c r="AD134" s="153"/>
      <c r="AE134" s="153"/>
      <c r="AF134" s="153"/>
      <c r="AG134" s="153" t="s">
        <v>129</v>
      </c>
      <c r="AH134" s="153">
        <v>5</v>
      </c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60"/>
      <c r="B135" s="161"/>
      <c r="C135" s="194" t="s">
        <v>260</v>
      </c>
      <c r="D135" s="165"/>
      <c r="E135" s="166">
        <v>156</v>
      </c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53"/>
      <c r="Z135" s="153"/>
      <c r="AA135" s="153"/>
      <c r="AB135" s="153"/>
      <c r="AC135" s="153"/>
      <c r="AD135" s="153"/>
      <c r="AE135" s="153"/>
      <c r="AF135" s="153"/>
      <c r="AG135" s="153" t="s">
        <v>129</v>
      </c>
      <c r="AH135" s="153">
        <v>5</v>
      </c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74">
        <v>56</v>
      </c>
      <c r="B136" s="175" t="s">
        <v>272</v>
      </c>
      <c r="C136" s="193" t="s">
        <v>273</v>
      </c>
      <c r="D136" s="176" t="s">
        <v>112</v>
      </c>
      <c r="E136" s="177">
        <v>564</v>
      </c>
      <c r="F136" s="178"/>
      <c r="G136" s="179">
        <f>ROUND(E136*F136,2)</f>
        <v>0</v>
      </c>
      <c r="H136" s="178"/>
      <c r="I136" s="179">
        <f>ROUND(E136*H136,2)</f>
        <v>0</v>
      </c>
      <c r="J136" s="178"/>
      <c r="K136" s="179">
        <f>ROUND(E136*J136,2)</f>
        <v>0</v>
      </c>
      <c r="L136" s="179">
        <v>21</v>
      </c>
      <c r="M136" s="179">
        <f>G136*(1+L136/100)</f>
        <v>0</v>
      </c>
      <c r="N136" s="179">
        <v>0</v>
      </c>
      <c r="O136" s="179">
        <f>ROUND(E136*N136,2)</f>
        <v>0</v>
      </c>
      <c r="P136" s="179">
        <v>0</v>
      </c>
      <c r="Q136" s="179">
        <f>ROUND(E136*P136,2)</f>
        <v>0</v>
      </c>
      <c r="R136" s="179" t="s">
        <v>117</v>
      </c>
      <c r="S136" s="179" t="s">
        <v>99</v>
      </c>
      <c r="T136" s="180" t="s">
        <v>99</v>
      </c>
      <c r="U136" s="163">
        <v>2.1499999999999998E-2</v>
      </c>
      <c r="V136" s="163">
        <f>ROUND(E136*U136,2)</f>
        <v>12.13</v>
      </c>
      <c r="W136" s="163"/>
      <c r="X136" s="163" t="s">
        <v>100</v>
      </c>
      <c r="Y136" s="153"/>
      <c r="Z136" s="153"/>
      <c r="AA136" s="153"/>
      <c r="AB136" s="153"/>
      <c r="AC136" s="153"/>
      <c r="AD136" s="153"/>
      <c r="AE136" s="153"/>
      <c r="AF136" s="153"/>
      <c r="AG136" s="153" t="s">
        <v>101</v>
      </c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60"/>
      <c r="B137" s="161"/>
      <c r="C137" s="194" t="s">
        <v>251</v>
      </c>
      <c r="D137" s="165"/>
      <c r="E137" s="166">
        <v>370</v>
      </c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53"/>
      <c r="Z137" s="153"/>
      <c r="AA137" s="153"/>
      <c r="AB137" s="153"/>
      <c r="AC137" s="153"/>
      <c r="AD137" s="153"/>
      <c r="AE137" s="153"/>
      <c r="AF137" s="153"/>
      <c r="AG137" s="153" t="s">
        <v>129</v>
      </c>
      <c r="AH137" s="153">
        <v>5</v>
      </c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60"/>
      <c r="B138" s="161"/>
      <c r="C138" s="194" t="s">
        <v>254</v>
      </c>
      <c r="D138" s="165"/>
      <c r="E138" s="166">
        <v>145</v>
      </c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53"/>
      <c r="Z138" s="153"/>
      <c r="AA138" s="153"/>
      <c r="AB138" s="153"/>
      <c r="AC138" s="153"/>
      <c r="AD138" s="153"/>
      <c r="AE138" s="153"/>
      <c r="AF138" s="153"/>
      <c r="AG138" s="153" t="s">
        <v>129</v>
      </c>
      <c r="AH138" s="153">
        <v>5</v>
      </c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">
      <c r="A139" s="160"/>
      <c r="B139" s="161"/>
      <c r="C139" s="194" t="s">
        <v>257</v>
      </c>
      <c r="D139" s="165"/>
      <c r="E139" s="166">
        <v>46</v>
      </c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53"/>
      <c r="Z139" s="153"/>
      <c r="AA139" s="153"/>
      <c r="AB139" s="153"/>
      <c r="AC139" s="153"/>
      <c r="AD139" s="153"/>
      <c r="AE139" s="153"/>
      <c r="AF139" s="153"/>
      <c r="AG139" s="153" t="s">
        <v>129</v>
      </c>
      <c r="AH139" s="153">
        <v>5</v>
      </c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">
      <c r="A140" s="160"/>
      <c r="B140" s="161"/>
      <c r="C140" s="194" t="s">
        <v>258</v>
      </c>
      <c r="D140" s="165"/>
      <c r="E140" s="166">
        <v>3</v>
      </c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53"/>
      <c r="Z140" s="153"/>
      <c r="AA140" s="153"/>
      <c r="AB140" s="153"/>
      <c r="AC140" s="153"/>
      <c r="AD140" s="153"/>
      <c r="AE140" s="153"/>
      <c r="AF140" s="153"/>
      <c r="AG140" s="153" t="s">
        <v>129</v>
      </c>
      <c r="AH140" s="153">
        <v>5</v>
      </c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">
      <c r="A141" s="174">
        <v>57</v>
      </c>
      <c r="B141" s="175" t="s">
        <v>274</v>
      </c>
      <c r="C141" s="193" t="s">
        <v>275</v>
      </c>
      <c r="D141" s="176" t="s">
        <v>104</v>
      </c>
      <c r="E141" s="177">
        <v>2</v>
      </c>
      <c r="F141" s="178"/>
      <c r="G141" s="179">
        <f>ROUND(E141*F141,2)</f>
        <v>0</v>
      </c>
      <c r="H141" s="178"/>
      <c r="I141" s="179">
        <f>ROUND(E141*H141,2)</f>
        <v>0</v>
      </c>
      <c r="J141" s="178"/>
      <c r="K141" s="179">
        <f>ROUND(E141*J141,2)</f>
        <v>0</v>
      </c>
      <c r="L141" s="179">
        <v>21</v>
      </c>
      <c r="M141" s="179">
        <f>G141*(1+L141/100)</f>
        <v>0</v>
      </c>
      <c r="N141" s="179">
        <v>1.8000000000000001E-4</v>
      </c>
      <c r="O141" s="179">
        <f>ROUND(E141*N141,2)</f>
        <v>0</v>
      </c>
      <c r="P141" s="179">
        <v>0</v>
      </c>
      <c r="Q141" s="179">
        <f>ROUND(E141*P141,2)</f>
        <v>0</v>
      </c>
      <c r="R141" s="179" t="s">
        <v>117</v>
      </c>
      <c r="S141" s="179" t="s">
        <v>99</v>
      </c>
      <c r="T141" s="180" t="s">
        <v>99</v>
      </c>
      <c r="U141" s="163">
        <v>0.16500000000000001</v>
      </c>
      <c r="V141" s="163">
        <f>ROUND(E141*U141,2)</f>
        <v>0.33</v>
      </c>
      <c r="W141" s="163"/>
      <c r="X141" s="163" t="s">
        <v>100</v>
      </c>
      <c r="Y141" s="153"/>
      <c r="Z141" s="153"/>
      <c r="AA141" s="153"/>
      <c r="AB141" s="153"/>
      <c r="AC141" s="153"/>
      <c r="AD141" s="153"/>
      <c r="AE141" s="153"/>
      <c r="AF141" s="153"/>
      <c r="AG141" s="153" t="s">
        <v>101</v>
      </c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60"/>
      <c r="B142" s="161"/>
      <c r="C142" s="258" t="s">
        <v>134</v>
      </c>
      <c r="D142" s="259"/>
      <c r="E142" s="259"/>
      <c r="F142" s="259"/>
      <c r="G142" s="259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53"/>
      <c r="Z142" s="153"/>
      <c r="AA142" s="153"/>
      <c r="AB142" s="153"/>
      <c r="AC142" s="153"/>
      <c r="AD142" s="153"/>
      <c r="AE142" s="153"/>
      <c r="AF142" s="153"/>
      <c r="AG142" s="153" t="s">
        <v>107</v>
      </c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74">
        <v>58</v>
      </c>
      <c r="B143" s="175" t="s">
        <v>276</v>
      </c>
      <c r="C143" s="193" t="s">
        <v>277</v>
      </c>
      <c r="D143" s="176" t="s">
        <v>104</v>
      </c>
      <c r="E143" s="177">
        <v>4</v>
      </c>
      <c r="F143" s="178"/>
      <c r="G143" s="179">
        <f>ROUND(E143*F143,2)</f>
        <v>0</v>
      </c>
      <c r="H143" s="178"/>
      <c r="I143" s="179">
        <f>ROUND(E143*H143,2)</f>
        <v>0</v>
      </c>
      <c r="J143" s="178"/>
      <c r="K143" s="179">
        <f>ROUND(E143*J143,2)</f>
        <v>0</v>
      </c>
      <c r="L143" s="179">
        <v>21</v>
      </c>
      <c r="M143" s="179">
        <f>G143*(1+L143/100)</f>
        <v>0</v>
      </c>
      <c r="N143" s="179">
        <v>4.8000000000000001E-4</v>
      </c>
      <c r="O143" s="179">
        <f>ROUND(E143*N143,2)</f>
        <v>0</v>
      </c>
      <c r="P143" s="179">
        <v>0</v>
      </c>
      <c r="Q143" s="179">
        <f>ROUND(E143*P143,2)</f>
        <v>0</v>
      </c>
      <c r="R143" s="179" t="s">
        <v>117</v>
      </c>
      <c r="S143" s="179" t="s">
        <v>99</v>
      </c>
      <c r="T143" s="180" t="s">
        <v>99</v>
      </c>
      <c r="U143" s="163">
        <v>0.22700000000000001</v>
      </c>
      <c r="V143" s="163">
        <f>ROUND(E143*U143,2)</f>
        <v>0.91</v>
      </c>
      <c r="W143" s="163"/>
      <c r="X143" s="163" t="s">
        <v>100</v>
      </c>
      <c r="Y143" s="153"/>
      <c r="Z143" s="153"/>
      <c r="AA143" s="153"/>
      <c r="AB143" s="153"/>
      <c r="AC143" s="153"/>
      <c r="AD143" s="153"/>
      <c r="AE143" s="153"/>
      <c r="AF143" s="153"/>
      <c r="AG143" s="153" t="s">
        <v>101</v>
      </c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60"/>
      <c r="B144" s="161"/>
      <c r="C144" s="258" t="s">
        <v>134</v>
      </c>
      <c r="D144" s="259"/>
      <c r="E144" s="259"/>
      <c r="F144" s="259"/>
      <c r="G144" s="259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53"/>
      <c r="Z144" s="153"/>
      <c r="AA144" s="153"/>
      <c r="AB144" s="153"/>
      <c r="AC144" s="153"/>
      <c r="AD144" s="153"/>
      <c r="AE144" s="153"/>
      <c r="AF144" s="153"/>
      <c r="AG144" s="153" t="s">
        <v>107</v>
      </c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">
      <c r="A145" s="174">
        <v>59</v>
      </c>
      <c r="B145" s="175" t="s">
        <v>132</v>
      </c>
      <c r="C145" s="193" t="s">
        <v>133</v>
      </c>
      <c r="D145" s="176" t="s">
        <v>104</v>
      </c>
      <c r="E145" s="177">
        <v>6</v>
      </c>
      <c r="F145" s="178"/>
      <c r="G145" s="179">
        <f>ROUND(E145*F145,2)</f>
        <v>0</v>
      </c>
      <c r="H145" s="178"/>
      <c r="I145" s="179">
        <f>ROUND(E145*H145,2)</f>
        <v>0</v>
      </c>
      <c r="J145" s="178"/>
      <c r="K145" s="179">
        <f>ROUND(E145*J145,2)</f>
        <v>0</v>
      </c>
      <c r="L145" s="179">
        <v>21</v>
      </c>
      <c r="M145" s="179">
        <f>G145*(1+L145/100)</f>
        <v>0</v>
      </c>
      <c r="N145" s="179">
        <v>6.8000000000000005E-4</v>
      </c>
      <c r="O145" s="179">
        <f>ROUND(E145*N145,2)</f>
        <v>0</v>
      </c>
      <c r="P145" s="179">
        <v>0</v>
      </c>
      <c r="Q145" s="179">
        <f>ROUND(E145*P145,2)</f>
        <v>0</v>
      </c>
      <c r="R145" s="179" t="s">
        <v>117</v>
      </c>
      <c r="S145" s="179" t="s">
        <v>99</v>
      </c>
      <c r="T145" s="180" t="s">
        <v>99</v>
      </c>
      <c r="U145" s="163">
        <v>0.26900000000000002</v>
      </c>
      <c r="V145" s="163">
        <f>ROUND(E145*U145,2)</f>
        <v>1.61</v>
      </c>
      <c r="W145" s="163"/>
      <c r="X145" s="163" t="s">
        <v>100</v>
      </c>
      <c r="Y145" s="153"/>
      <c r="Z145" s="153"/>
      <c r="AA145" s="153"/>
      <c r="AB145" s="153"/>
      <c r="AC145" s="153"/>
      <c r="AD145" s="153"/>
      <c r="AE145" s="153"/>
      <c r="AF145" s="153"/>
      <c r="AG145" s="153" t="s">
        <v>101</v>
      </c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">
      <c r="A146" s="160"/>
      <c r="B146" s="161"/>
      <c r="C146" s="258" t="s">
        <v>134</v>
      </c>
      <c r="D146" s="259"/>
      <c r="E146" s="259"/>
      <c r="F146" s="259"/>
      <c r="G146" s="259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53"/>
      <c r="Z146" s="153"/>
      <c r="AA146" s="153"/>
      <c r="AB146" s="153"/>
      <c r="AC146" s="153"/>
      <c r="AD146" s="153"/>
      <c r="AE146" s="153"/>
      <c r="AF146" s="153"/>
      <c r="AG146" s="153" t="s">
        <v>107</v>
      </c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">
      <c r="A147" s="174">
        <v>60</v>
      </c>
      <c r="B147" s="175" t="s">
        <v>278</v>
      </c>
      <c r="C147" s="193" t="s">
        <v>279</v>
      </c>
      <c r="D147" s="176" t="s">
        <v>104</v>
      </c>
      <c r="E147" s="177">
        <v>2</v>
      </c>
      <c r="F147" s="178"/>
      <c r="G147" s="179">
        <f>ROUND(E147*F147,2)</f>
        <v>0</v>
      </c>
      <c r="H147" s="178"/>
      <c r="I147" s="179">
        <f>ROUND(E147*H147,2)</f>
        <v>0</v>
      </c>
      <c r="J147" s="178"/>
      <c r="K147" s="179">
        <f>ROUND(E147*J147,2)</f>
        <v>0</v>
      </c>
      <c r="L147" s="179">
        <v>21</v>
      </c>
      <c r="M147" s="179">
        <f>G147*(1+L147/100)</f>
        <v>0</v>
      </c>
      <c r="N147" s="179">
        <v>3.5E-4</v>
      </c>
      <c r="O147" s="179">
        <f>ROUND(E147*N147,2)</f>
        <v>0</v>
      </c>
      <c r="P147" s="179">
        <v>0</v>
      </c>
      <c r="Q147" s="179">
        <f>ROUND(E147*P147,2)</f>
        <v>0</v>
      </c>
      <c r="R147" s="179" t="s">
        <v>117</v>
      </c>
      <c r="S147" s="179" t="s">
        <v>99</v>
      </c>
      <c r="T147" s="180" t="s">
        <v>99</v>
      </c>
      <c r="U147" s="163">
        <v>0.26900000000000002</v>
      </c>
      <c r="V147" s="163">
        <f>ROUND(E147*U147,2)</f>
        <v>0.54</v>
      </c>
      <c r="W147" s="163"/>
      <c r="X147" s="163" t="s">
        <v>100</v>
      </c>
      <c r="Y147" s="153"/>
      <c r="Z147" s="153"/>
      <c r="AA147" s="153"/>
      <c r="AB147" s="153"/>
      <c r="AC147" s="153"/>
      <c r="AD147" s="153"/>
      <c r="AE147" s="153"/>
      <c r="AF147" s="153"/>
      <c r="AG147" s="153" t="s">
        <v>101</v>
      </c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">
      <c r="A148" s="160"/>
      <c r="B148" s="161"/>
      <c r="C148" s="258" t="s">
        <v>137</v>
      </c>
      <c r="D148" s="259"/>
      <c r="E148" s="259"/>
      <c r="F148" s="259"/>
      <c r="G148" s="259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53"/>
      <c r="Z148" s="153"/>
      <c r="AA148" s="153"/>
      <c r="AB148" s="153"/>
      <c r="AC148" s="153"/>
      <c r="AD148" s="153"/>
      <c r="AE148" s="153"/>
      <c r="AF148" s="153"/>
      <c r="AG148" s="153" t="s">
        <v>107</v>
      </c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">
      <c r="A149" s="181">
        <v>61</v>
      </c>
      <c r="B149" s="182" t="s">
        <v>280</v>
      </c>
      <c r="C149" s="192" t="s">
        <v>281</v>
      </c>
      <c r="D149" s="183" t="s">
        <v>104</v>
      </c>
      <c r="E149" s="184">
        <v>2</v>
      </c>
      <c r="F149" s="185"/>
      <c r="G149" s="186">
        <f>ROUND(E149*F149,2)</f>
        <v>0</v>
      </c>
      <c r="H149" s="185"/>
      <c r="I149" s="186">
        <f>ROUND(E149*H149,2)</f>
        <v>0</v>
      </c>
      <c r="J149" s="185"/>
      <c r="K149" s="186">
        <f>ROUND(E149*J149,2)</f>
        <v>0</v>
      </c>
      <c r="L149" s="186">
        <v>21</v>
      </c>
      <c r="M149" s="186">
        <f>G149*(1+L149/100)</f>
        <v>0</v>
      </c>
      <c r="N149" s="186">
        <v>2.7E-4</v>
      </c>
      <c r="O149" s="186">
        <f>ROUND(E149*N149,2)</f>
        <v>0</v>
      </c>
      <c r="P149" s="186">
        <v>0</v>
      </c>
      <c r="Q149" s="186">
        <f>ROUND(E149*P149,2)</f>
        <v>0</v>
      </c>
      <c r="R149" s="186" t="s">
        <v>117</v>
      </c>
      <c r="S149" s="186" t="s">
        <v>99</v>
      </c>
      <c r="T149" s="187" t="s">
        <v>99</v>
      </c>
      <c r="U149" s="163">
        <v>0.10299999999999999</v>
      </c>
      <c r="V149" s="163">
        <f>ROUND(E149*U149,2)</f>
        <v>0.21</v>
      </c>
      <c r="W149" s="163"/>
      <c r="X149" s="163" t="s">
        <v>100</v>
      </c>
      <c r="Y149" s="153"/>
      <c r="Z149" s="153"/>
      <c r="AA149" s="153"/>
      <c r="AB149" s="153"/>
      <c r="AC149" s="153"/>
      <c r="AD149" s="153"/>
      <c r="AE149" s="153"/>
      <c r="AF149" s="153"/>
      <c r="AG149" s="153" t="s">
        <v>101</v>
      </c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81">
        <v>62</v>
      </c>
      <c r="B150" s="182" t="s">
        <v>138</v>
      </c>
      <c r="C150" s="192" t="s">
        <v>139</v>
      </c>
      <c r="D150" s="183" t="s">
        <v>104</v>
      </c>
      <c r="E150" s="184">
        <v>2</v>
      </c>
      <c r="F150" s="185"/>
      <c r="G150" s="186">
        <f>ROUND(E150*F150,2)</f>
        <v>0</v>
      </c>
      <c r="H150" s="185"/>
      <c r="I150" s="186">
        <f>ROUND(E150*H150,2)</f>
        <v>0</v>
      </c>
      <c r="J150" s="185"/>
      <c r="K150" s="186">
        <f>ROUND(E150*J150,2)</f>
        <v>0</v>
      </c>
      <c r="L150" s="186">
        <v>21</v>
      </c>
      <c r="M150" s="186">
        <f>G150*(1+L150/100)</f>
        <v>0</v>
      </c>
      <c r="N150" s="186">
        <v>4.0000000000000002E-4</v>
      </c>
      <c r="O150" s="186">
        <f>ROUND(E150*N150,2)</f>
        <v>0</v>
      </c>
      <c r="P150" s="186">
        <v>0</v>
      </c>
      <c r="Q150" s="186">
        <f>ROUND(E150*P150,2)</f>
        <v>0</v>
      </c>
      <c r="R150" s="186" t="s">
        <v>117</v>
      </c>
      <c r="S150" s="186" t="s">
        <v>99</v>
      </c>
      <c r="T150" s="187" t="s">
        <v>99</v>
      </c>
      <c r="U150" s="163">
        <v>0.124</v>
      </c>
      <c r="V150" s="163">
        <f>ROUND(E150*U150,2)</f>
        <v>0.25</v>
      </c>
      <c r="W150" s="163"/>
      <c r="X150" s="163" t="s">
        <v>100</v>
      </c>
      <c r="Y150" s="153"/>
      <c r="Z150" s="153"/>
      <c r="AA150" s="153"/>
      <c r="AB150" s="153"/>
      <c r="AC150" s="153"/>
      <c r="AD150" s="153"/>
      <c r="AE150" s="153"/>
      <c r="AF150" s="153"/>
      <c r="AG150" s="153" t="s">
        <v>101</v>
      </c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ht="22.5" outlineLevel="1" x14ac:dyDescent="0.2">
      <c r="A151" s="174">
        <v>63</v>
      </c>
      <c r="B151" s="175" t="s">
        <v>282</v>
      </c>
      <c r="C151" s="193" t="s">
        <v>283</v>
      </c>
      <c r="D151" s="176" t="s">
        <v>104</v>
      </c>
      <c r="E151" s="177">
        <v>100</v>
      </c>
      <c r="F151" s="178"/>
      <c r="G151" s="179">
        <f>ROUND(E151*F151,2)</f>
        <v>0</v>
      </c>
      <c r="H151" s="178"/>
      <c r="I151" s="179">
        <f>ROUND(E151*H151,2)</f>
        <v>0</v>
      </c>
      <c r="J151" s="178"/>
      <c r="K151" s="179">
        <f>ROUND(E151*J151,2)</f>
        <v>0</v>
      </c>
      <c r="L151" s="179">
        <v>21</v>
      </c>
      <c r="M151" s="179">
        <f>G151*(1+L151/100)</f>
        <v>0</v>
      </c>
      <c r="N151" s="179">
        <v>1.4999999999999999E-4</v>
      </c>
      <c r="O151" s="179">
        <f>ROUND(E151*N151,2)</f>
        <v>0.02</v>
      </c>
      <c r="P151" s="179">
        <v>0</v>
      </c>
      <c r="Q151" s="179">
        <f>ROUND(E151*P151,2)</f>
        <v>0</v>
      </c>
      <c r="R151" s="179" t="s">
        <v>117</v>
      </c>
      <c r="S151" s="179" t="s">
        <v>99</v>
      </c>
      <c r="T151" s="180" t="s">
        <v>99</v>
      </c>
      <c r="U151" s="163">
        <v>6.5000000000000002E-2</v>
      </c>
      <c r="V151" s="163">
        <f>ROUND(E151*U151,2)</f>
        <v>6.5</v>
      </c>
      <c r="W151" s="163"/>
      <c r="X151" s="163" t="s">
        <v>100</v>
      </c>
      <c r="Y151" s="153"/>
      <c r="Z151" s="153"/>
      <c r="AA151" s="153"/>
      <c r="AB151" s="153"/>
      <c r="AC151" s="153"/>
      <c r="AD151" s="153"/>
      <c r="AE151" s="153"/>
      <c r="AF151" s="153"/>
      <c r="AG151" s="153" t="s">
        <v>101</v>
      </c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60"/>
      <c r="B152" s="161"/>
      <c r="C152" s="194" t="s">
        <v>284</v>
      </c>
      <c r="D152" s="165"/>
      <c r="E152" s="166">
        <v>100</v>
      </c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53"/>
      <c r="Z152" s="153"/>
      <c r="AA152" s="153"/>
      <c r="AB152" s="153"/>
      <c r="AC152" s="153"/>
      <c r="AD152" s="153"/>
      <c r="AE152" s="153"/>
      <c r="AF152" s="153"/>
      <c r="AG152" s="153" t="s">
        <v>129</v>
      </c>
      <c r="AH152" s="153">
        <v>0</v>
      </c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ht="22.5" outlineLevel="1" x14ac:dyDescent="0.2">
      <c r="A153" s="174">
        <v>64</v>
      </c>
      <c r="B153" s="175" t="s">
        <v>140</v>
      </c>
      <c r="C153" s="193" t="s">
        <v>141</v>
      </c>
      <c r="D153" s="176" t="s">
        <v>104</v>
      </c>
      <c r="E153" s="177">
        <v>6</v>
      </c>
      <c r="F153" s="178"/>
      <c r="G153" s="179">
        <f>ROUND(E153*F153,2)</f>
        <v>0</v>
      </c>
      <c r="H153" s="178"/>
      <c r="I153" s="179">
        <f>ROUND(E153*H153,2)</f>
        <v>0</v>
      </c>
      <c r="J153" s="178"/>
      <c r="K153" s="179">
        <f>ROUND(E153*J153,2)</f>
        <v>0</v>
      </c>
      <c r="L153" s="179">
        <v>21</v>
      </c>
      <c r="M153" s="179">
        <f>G153*(1+L153/100)</f>
        <v>0</v>
      </c>
      <c r="N153" s="179">
        <v>1.9000000000000001E-4</v>
      </c>
      <c r="O153" s="179">
        <f>ROUND(E153*N153,2)</f>
        <v>0</v>
      </c>
      <c r="P153" s="179">
        <v>0</v>
      </c>
      <c r="Q153" s="179">
        <f>ROUND(E153*P153,2)</f>
        <v>0</v>
      </c>
      <c r="R153" s="179" t="s">
        <v>117</v>
      </c>
      <c r="S153" s="179" t="s">
        <v>99</v>
      </c>
      <c r="T153" s="180" t="s">
        <v>99</v>
      </c>
      <c r="U153" s="163">
        <v>8.3000000000000004E-2</v>
      </c>
      <c r="V153" s="163">
        <f>ROUND(E153*U153,2)</f>
        <v>0.5</v>
      </c>
      <c r="W153" s="163"/>
      <c r="X153" s="163" t="s">
        <v>100</v>
      </c>
      <c r="Y153" s="153"/>
      <c r="Z153" s="153"/>
      <c r="AA153" s="153"/>
      <c r="AB153" s="153"/>
      <c r="AC153" s="153"/>
      <c r="AD153" s="153"/>
      <c r="AE153" s="153"/>
      <c r="AF153" s="153"/>
      <c r="AG153" s="153" t="s">
        <v>101</v>
      </c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60"/>
      <c r="B154" s="161"/>
      <c r="C154" s="258" t="s">
        <v>142</v>
      </c>
      <c r="D154" s="259"/>
      <c r="E154" s="259"/>
      <c r="F154" s="259"/>
      <c r="G154" s="259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53"/>
      <c r="Z154" s="153"/>
      <c r="AA154" s="153"/>
      <c r="AB154" s="153"/>
      <c r="AC154" s="153"/>
      <c r="AD154" s="153"/>
      <c r="AE154" s="153"/>
      <c r="AF154" s="153"/>
      <c r="AG154" s="153" t="s">
        <v>107</v>
      </c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">
      <c r="A155" s="174">
        <v>65</v>
      </c>
      <c r="B155" s="175" t="s">
        <v>143</v>
      </c>
      <c r="C155" s="193" t="s">
        <v>144</v>
      </c>
      <c r="D155" s="176" t="s">
        <v>104</v>
      </c>
      <c r="E155" s="177">
        <v>2</v>
      </c>
      <c r="F155" s="178"/>
      <c r="G155" s="179">
        <f>ROUND(E155*F155,2)</f>
        <v>0</v>
      </c>
      <c r="H155" s="178"/>
      <c r="I155" s="179">
        <f>ROUND(E155*H155,2)</f>
        <v>0</v>
      </c>
      <c r="J155" s="178"/>
      <c r="K155" s="179">
        <f>ROUND(E155*J155,2)</f>
        <v>0</v>
      </c>
      <c r="L155" s="179">
        <v>21</v>
      </c>
      <c r="M155" s="179">
        <f>G155*(1+L155/100)</f>
        <v>0</v>
      </c>
      <c r="N155" s="179">
        <v>5.5999999999999995E-4</v>
      </c>
      <c r="O155" s="179">
        <f>ROUND(E155*N155,2)</f>
        <v>0</v>
      </c>
      <c r="P155" s="179">
        <v>0</v>
      </c>
      <c r="Q155" s="179">
        <f>ROUND(E155*P155,2)</f>
        <v>0</v>
      </c>
      <c r="R155" s="179" t="s">
        <v>117</v>
      </c>
      <c r="S155" s="179" t="s">
        <v>99</v>
      </c>
      <c r="T155" s="180" t="s">
        <v>99</v>
      </c>
      <c r="U155" s="163">
        <v>0.26900000000000002</v>
      </c>
      <c r="V155" s="163">
        <f>ROUND(E155*U155,2)</f>
        <v>0.54</v>
      </c>
      <c r="W155" s="163"/>
      <c r="X155" s="163" t="s">
        <v>100</v>
      </c>
      <c r="Y155" s="153"/>
      <c r="Z155" s="153"/>
      <c r="AA155" s="153"/>
      <c r="AB155" s="153"/>
      <c r="AC155" s="153"/>
      <c r="AD155" s="153"/>
      <c r="AE155" s="153"/>
      <c r="AF155" s="153"/>
      <c r="AG155" s="153" t="s">
        <v>101</v>
      </c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">
      <c r="A156" s="160"/>
      <c r="B156" s="161"/>
      <c r="C156" s="258" t="s">
        <v>145</v>
      </c>
      <c r="D156" s="259"/>
      <c r="E156" s="259"/>
      <c r="F156" s="259"/>
      <c r="G156" s="259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53"/>
      <c r="Z156" s="153"/>
      <c r="AA156" s="153"/>
      <c r="AB156" s="153"/>
      <c r="AC156" s="153"/>
      <c r="AD156" s="153"/>
      <c r="AE156" s="153"/>
      <c r="AF156" s="153"/>
      <c r="AG156" s="153" t="s">
        <v>107</v>
      </c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74">
        <v>66</v>
      </c>
      <c r="B157" s="175" t="s">
        <v>146</v>
      </c>
      <c r="C157" s="193" t="s">
        <v>147</v>
      </c>
      <c r="D157" s="176" t="s">
        <v>104</v>
      </c>
      <c r="E157" s="177">
        <v>6</v>
      </c>
      <c r="F157" s="178"/>
      <c r="G157" s="179">
        <f>ROUND(E157*F157,2)</f>
        <v>0</v>
      </c>
      <c r="H157" s="178"/>
      <c r="I157" s="179">
        <f>ROUND(E157*H157,2)</f>
        <v>0</v>
      </c>
      <c r="J157" s="178"/>
      <c r="K157" s="179">
        <f>ROUND(E157*J157,2)</f>
        <v>0</v>
      </c>
      <c r="L157" s="179">
        <v>21</v>
      </c>
      <c r="M157" s="179">
        <f>G157*(1+L157/100)</f>
        <v>0</v>
      </c>
      <c r="N157" s="179">
        <v>2.4000000000000001E-4</v>
      </c>
      <c r="O157" s="179">
        <f>ROUND(E157*N157,2)</f>
        <v>0</v>
      </c>
      <c r="P157" s="179">
        <v>0</v>
      </c>
      <c r="Q157" s="179">
        <f>ROUND(E157*P157,2)</f>
        <v>0</v>
      </c>
      <c r="R157" s="179" t="s">
        <v>117</v>
      </c>
      <c r="S157" s="179" t="s">
        <v>99</v>
      </c>
      <c r="T157" s="180" t="s">
        <v>99</v>
      </c>
      <c r="U157" s="163">
        <v>0.27800000000000002</v>
      </c>
      <c r="V157" s="163">
        <f>ROUND(E157*U157,2)</f>
        <v>1.67</v>
      </c>
      <c r="W157" s="163"/>
      <c r="X157" s="163" t="s">
        <v>100</v>
      </c>
      <c r="Y157" s="153"/>
      <c r="Z157" s="153"/>
      <c r="AA157" s="153"/>
      <c r="AB157" s="153"/>
      <c r="AC157" s="153"/>
      <c r="AD157" s="153"/>
      <c r="AE157" s="153"/>
      <c r="AF157" s="153"/>
      <c r="AG157" s="153" t="s">
        <v>101</v>
      </c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60"/>
      <c r="B158" s="161"/>
      <c r="C158" s="258" t="s">
        <v>148</v>
      </c>
      <c r="D158" s="259"/>
      <c r="E158" s="259"/>
      <c r="F158" s="259"/>
      <c r="G158" s="259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53"/>
      <c r="Z158" s="153"/>
      <c r="AA158" s="153"/>
      <c r="AB158" s="153"/>
      <c r="AC158" s="153"/>
      <c r="AD158" s="153"/>
      <c r="AE158" s="153"/>
      <c r="AF158" s="153"/>
      <c r="AG158" s="153" t="s">
        <v>107</v>
      </c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60"/>
      <c r="B159" s="161"/>
      <c r="C159" s="194" t="s">
        <v>285</v>
      </c>
      <c r="D159" s="165"/>
      <c r="E159" s="166">
        <v>6</v>
      </c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53"/>
      <c r="Z159" s="153"/>
      <c r="AA159" s="153"/>
      <c r="AB159" s="153"/>
      <c r="AC159" s="153"/>
      <c r="AD159" s="153"/>
      <c r="AE159" s="153"/>
      <c r="AF159" s="153"/>
      <c r="AG159" s="153" t="s">
        <v>129</v>
      </c>
      <c r="AH159" s="153">
        <v>0</v>
      </c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ht="33.75" outlineLevel="1" x14ac:dyDescent="0.2">
      <c r="A160" s="174">
        <v>67</v>
      </c>
      <c r="B160" s="175" t="s">
        <v>286</v>
      </c>
      <c r="C160" s="193" t="s">
        <v>287</v>
      </c>
      <c r="D160" s="176" t="s">
        <v>104</v>
      </c>
      <c r="E160" s="177">
        <v>7</v>
      </c>
      <c r="F160" s="178"/>
      <c r="G160" s="179">
        <f>ROUND(E160*F160,2)</f>
        <v>0</v>
      </c>
      <c r="H160" s="178"/>
      <c r="I160" s="179">
        <f>ROUND(E160*H160,2)</f>
        <v>0</v>
      </c>
      <c r="J160" s="178"/>
      <c r="K160" s="179">
        <f>ROUND(E160*J160,2)</f>
        <v>0</v>
      </c>
      <c r="L160" s="179">
        <v>21</v>
      </c>
      <c r="M160" s="179">
        <f>G160*(1+L160/100)</f>
        <v>0</v>
      </c>
      <c r="N160" s="179">
        <v>1.044E-2</v>
      </c>
      <c r="O160" s="179">
        <f>ROUND(E160*N160,2)</f>
        <v>7.0000000000000007E-2</v>
      </c>
      <c r="P160" s="179">
        <v>0</v>
      </c>
      <c r="Q160" s="179">
        <f>ROUND(E160*P160,2)</f>
        <v>0</v>
      </c>
      <c r="R160" s="179" t="s">
        <v>117</v>
      </c>
      <c r="S160" s="179" t="s">
        <v>99</v>
      </c>
      <c r="T160" s="180" t="s">
        <v>99</v>
      </c>
      <c r="U160" s="163">
        <v>0.84799999999999998</v>
      </c>
      <c r="V160" s="163">
        <f>ROUND(E160*U160,2)</f>
        <v>5.94</v>
      </c>
      <c r="W160" s="163"/>
      <c r="X160" s="163" t="s">
        <v>100</v>
      </c>
      <c r="Y160" s="153"/>
      <c r="Z160" s="153"/>
      <c r="AA160" s="153"/>
      <c r="AB160" s="153"/>
      <c r="AC160" s="153"/>
      <c r="AD160" s="153"/>
      <c r="AE160" s="153"/>
      <c r="AF160" s="153"/>
      <c r="AG160" s="153" t="s">
        <v>101</v>
      </c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">
      <c r="A161" s="160"/>
      <c r="B161" s="161"/>
      <c r="C161" s="258" t="s">
        <v>288</v>
      </c>
      <c r="D161" s="259"/>
      <c r="E161" s="259"/>
      <c r="F161" s="259"/>
      <c r="G161" s="259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53"/>
      <c r="Z161" s="153"/>
      <c r="AA161" s="153"/>
      <c r="AB161" s="153"/>
      <c r="AC161" s="153"/>
      <c r="AD161" s="153"/>
      <c r="AE161" s="153"/>
      <c r="AF161" s="153"/>
      <c r="AG161" s="153" t="s">
        <v>107</v>
      </c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ht="33.75" outlineLevel="1" x14ac:dyDescent="0.2">
      <c r="A162" s="174">
        <v>68</v>
      </c>
      <c r="B162" s="175" t="s">
        <v>289</v>
      </c>
      <c r="C162" s="193" t="s">
        <v>290</v>
      </c>
      <c r="D162" s="176" t="s">
        <v>104</v>
      </c>
      <c r="E162" s="177">
        <v>8</v>
      </c>
      <c r="F162" s="178"/>
      <c r="G162" s="179">
        <f>ROUND(E162*F162,2)</f>
        <v>0</v>
      </c>
      <c r="H162" s="178"/>
      <c r="I162" s="179">
        <f>ROUND(E162*H162,2)</f>
        <v>0</v>
      </c>
      <c r="J162" s="178"/>
      <c r="K162" s="179">
        <f>ROUND(E162*J162,2)</f>
        <v>0</v>
      </c>
      <c r="L162" s="179">
        <v>21</v>
      </c>
      <c r="M162" s="179">
        <f>G162*(1+L162/100)</f>
        <v>0</v>
      </c>
      <c r="N162" s="179">
        <v>2.0879999999999999E-2</v>
      </c>
      <c r="O162" s="179">
        <f>ROUND(E162*N162,2)</f>
        <v>0.17</v>
      </c>
      <c r="P162" s="179">
        <v>0</v>
      </c>
      <c r="Q162" s="179">
        <f>ROUND(E162*P162,2)</f>
        <v>0</v>
      </c>
      <c r="R162" s="179" t="s">
        <v>117</v>
      </c>
      <c r="S162" s="179" t="s">
        <v>99</v>
      </c>
      <c r="T162" s="180" t="s">
        <v>99</v>
      </c>
      <c r="U162" s="163">
        <v>0.86299999999999999</v>
      </c>
      <c r="V162" s="163">
        <f>ROUND(E162*U162,2)</f>
        <v>6.9</v>
      </c>
      <c r="W162" s="163"/>
      <c r="X162" s="163" t="s">
        <v>100</v>
      </c>
      <c r="Y162" s="153"/>
      <c r="Z162" s="153"/>
      <c r="AA162" s="153"/>
      <c r="AB162" s="153"/>
      <c r="AC162" s="153"/>
      <c r="AD162" s="153"/>
      <c r="AE162" s="153"/>
      <c r="AF162" s="153"/>
      <c r="AG162" s="153" t="s">
        <v>101</v>
      </c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60"/>
      <c r="B163" s="161"/>
      <c r="C163" s="258" t="s">
        <v>288</v>
      </c>
      <c r="D163" s="259"/>
      <c r="E163" s="259"/>
      <c r="F163" s="259"/>
      <c r="G163" s="259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53"/>
      <c r="Z163" s="153"/>
      <c r="AA163" s="153"/>
      <c r="AB163" s="153"/>
      <c r="AC163" s="153"/>
      <c r="AD163" s="153"/>
      <c r="AE163" s="153"/>
      <c r="AF163" s="153"/>
      <c r="AG163" s="153" t="s">
        <v>107</v>
      </c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ht="33.75" outlineLevel="1" x14ac:dyDescent="0.2">
      <c r="A164" s="174">
        <v>69</v>
      </c>
      <c r="B164" s="175" t="s">
        <v>291</v>
      </c>
      <c r="C164" s="193" t="s">
        <v>292</v>
      </c>
      <c r="D164" s="176" t="s">
        <v>104</v>
      </c>
      <c r="E164" s="177">
        <v>10</v>
      </c>
      <c r="F164" s="178"/>
      <c r="G164" s="179">
        <f>ROUND(E164*F164,2)</f>
        <v>0</v>
      </c>
      <c r="H164" s="178"/>
      <c r="I164" s="179">
        <f>ROUND(E164*H164,2)</f>
        <v>0</v>
      </c>
      <c r="J164" s="178"/>
      <c r="K164" s="179">
        <f>ROUND(E164*J164,2)</f>
        <v>0</v>
      </c>
      <c r="L164" s="179">
        <v>21</v>
      </c>
      <c r="M164" s="179">
        <f>G164*(1+L164/100)</f>
        <v>0</v>
      </c>
      <c r="N164" s="179">
        <v>2.6100000000000002E-2</v>
      </c>
      <c r="O164" s="179">
        <f>ROUND(E164*N164,2)</f>
        <v>0.26</v>
      </c>
      <c r="P164" s="179">
        <v>0</v>
      </c>
      <c r="Q164" s="179">
        <f>ROUND(E164*P164,2)</f>
        <v>0</v>
      </c>
      <c r="R164" s="179" t="s">
        <v>117</v>
      </c>
      <c r="S164" s="179" t="s">
        <v>99</v>
      </c>
      <c r="T164" s="180" t="s">
        <v>99</v>
      </c>
      <c r="U164" s="163">
        <v>0.86699999999999999</v>
      </c>
      <c r="V164" s="163">
        <f>ROUND(E164*U164,2)</f>
        <v>8.67</v>
      </c>
      <c r="W164" s="163"/>
      <c r="X164" s="163" t="s">
        <v>100</v>
      </c>
      <c r="Y164" s="153"/>
      <c r="Z164" s="153"/>
      <c r="AA164" s="153"/>
      <c r="AB164" s="153"/>
      <c r="AC164" s="153"/>
      <c r="AD164" s="153"/>
      <c r="AE164" s="153"/>
      <c r="AF164" s="153"/>
      <c r="AG164" s="153" t="s">
        <v>101</v>
      </c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">
      <c r="A165" s="160"/>
      <c r="B165" s="161"/>
      <c r="C165" s="258" t="s">
        <v>288</v>
      </c>
      <c r="D165" s="259"/>
      <c r="E165" s="259"/>
      <c r="F165" s="259"/>
      <c r="G165" s="259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53"/>
      <c r="Z165" s="153"/>
      <c r="AA165" s="153"/>
      <c r="AB165" s="153"/>
      <c r="AC165" s="153"/>
      <c r="AD165" s="153"/>
      <c r="AE165" s="153"/>
      <c r="AF165" s="153"/>
      <c r="AG165" s="153" t="s">
        <v>107</v>
      </c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ht="33.75" outlineLevel="1" x14ac:dyDescent="0.2">
      <c r="A166" s="174">
        <v>70</v>
      </c>
      <c r="B166" s="175" t="s">
        <v>293</v>
      </c>
      <c r="C166" s="193" t="s">
        <v>294</v>
      </c>
      <c r="D166" s="176" t="s">
        <v>104</v>
      </c>
      <c r="E166" s="177">
        <v>9</v>
      </c>
      <c r="F166" s="178"/>
      <c r="G166" s="179">
        <f>ROUND(E166*F166,2)</f>
        <v>0</v>
      </c>
      <c r="H166" s="178"/>
      <c r="I166" s="179">
        <f>ROUND(E166*H166,2)</f>
        <v>0</v>
      </c>
      <c r="J166" s="178"/>
      <c r="K166" s="179">
        <f>ROUND(E166*J166,2)</f>
        <v>0</v>
      </c>
      <c r="L166" s="179">
        <v>21</v>
      </c>
      <c r="M166" s="179">
        <f>G166*(1+L166/100)</f>
        <v>0</v>
      </c>
      <c r="N166" s="179">
        <v>3.1320000000000001E-2</v>
      </c>
      <c r="O166" s="179">
        <f>ROUND(E166*N166,2)</f>
        <v>0.28000000000000003</v>
      </c>
      <c r="P166" s="179">
        <v>0</v>
      </c>
      <c r="Q166" s="179">
        <f>ROUND(E166*P166,2)</f>
        <v>0</v>
      </c>
      <c r="R166" s="179" t="s">
        <v>117</v>
      </c>
      <c r="S166" s="179" t="s">
        <v>99</v>
      </c>
      <c r="T166" s="180" t="s">
        <v>99</v>
      </c>
      <c r="U166" s="163">
        <v>0.876</v>
      </c>
      <c r="V166" s="163">
        <f>ROUND(E166*U166,2)</f>
        <v>7.88</v>
      </c>
      <c r="W166" s="163"/>
      <c r="X166" s="163" t="s">
        <v>100</v>
      </c>
      <c r="Y166" s="153"/>
      <c r="Z166" s="153"/>
      <c r="AA166" s="153"/>
      <c r="AB166" s="153"/>
      <c r="AC166" s="153"/>
      <c r="AD166" s="153"/>
      <c r="AE166" s="153"/>
      <c r="AF166" s="153"/>
      <c r="AG166" s="153" t="s">
        <v>101</v>
      </c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">
      <c r="A167" s="160"/>
      <c r="B167" s="161"/>
      <c r="C167" s="258" t="s">
        <v>288</v>
      </c>
      <c r="D167" s="259"/>
      <c r="E167" s="259"/>
      <c r="F167" s="259"/>
      <c r="G167" s="259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53"/>
      <c r="Z167" s="153"/>
      <c r="AA167" s="153"/>
      <c r="AB167" s="153"/>
      <c r="AC167" s="153"/>
      <c r="AD167" s="153"/>
      <c r="AE167" s="153"/>
      <c r="AF167" s="153"/>
      <c r="AG167" s="153" t="s">
        <v>107</v>
      </c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ht="33.75" outlineLevel="1" x14ac:dyDescent="0.2">
      <c r="A168" s="174">
        <v>71</v>
      </c>
      <c r="B168" s="175" t="s">
        <v>295</v>
      </c>
      <c r="C168" s="193" t="s">
        <v>296</v>
      </c>
      <c r="D168" s="176" t="s">
        <v>104</v>
      </c>
      <c r="E168" s="177">
        <v>6</v>
      </c>
      <c r="F168" s="178"/>
      <c r="G168" s="179">
        <f>ROUND(E168*F168,2)</f>
        <v>0</v>
      </c>
      <c r="H168" s="178"/>
      <c r="I168" s="179">
        <f>ROUND(E168*H168,2)</f>
        <v>0</v>
      </c>
      <c r="J168" s="178"/>
      <c r="K168" s="179">
        <f>ROUND(E168*J168,2)</f>
        <v>0</v>
      </c>
      <c r="L168" s="179">
        <v>21</v>
      </c>
      <c r="M168" s="179">
        <f>G168*(1+L168/100)</f>
        <v>0</v>
      </c>
      <c r="N168" s="179">
        <v>3.5200000000000002E-2</v>
      </c>
      <c r="O168" s="179">
        <f>ROUND(E168*N168,2)</f>
        <v>0.21</v>
      </c>
      <c r="P168" s="179">
        <v>0</v>
      </c>
      <c r="Q168" s="179">
        <f>ROUND(E168*P168,2)</f>
        <v>0</v>
      </c>
      <c r="R168" s="179" t="s">
        <v>117</v>
      </c>
      <c r="S168" s="179" t="s">
        <v>99</v>
      </c>
      <c r="T168" s="180" t="s">
        <v>99</v>
      </c>
      <c r="U168" s="163">
        <v>0.95299999999999996</v>
      </c>
      <c r="V168" s="163">
        <f>ROUND(E168*U168,2)</f>
        <v>5.72</v>
      </c>
      <c r="W168" s="163"/>
      <c r="X168" s="163" t="s">
        <v>100</v>
      </c>
      <c r="Y168" s="153"/>
      <c r="Z168" s="153"/>
      <c r="AA168" s="153"/>
      <c r="AB168" s="153"/>
      <c r="AC168" s="153"/>
      <c r="AD168" s="153"/>
      <c r="AE168" s="153"/>
      <c r="AF168" s="153"/>
      <c r="AG168" s="153" t="s">
        <v>101</v>
      </c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60"/>
      <c r="B169" s="161"/>
      <c r="C169" s="258" t="s">
        <v>288</v>
      </c>
      <c r="D169" s="259"/>
      <c r="E169" s="259"/>
      <c r="F169" s="259"/>
      <c r="G169" s="259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53"/>
      <c r="Z169" s="153"/>
      <c r="AA169" s="153"/>
      <c r="AB169" s="153"/>
      <c r="AC169" s="153"/>
      <c r="AD169" s="153"/>
      <c r="AE169" s="153"/>
      <c r="AF169" s="153"/>
      <c r="AG169" s="153" t="s">
        <v>107</v>
      </c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ht="33.75" outlineLevel="1" x14ac:dyDescent="0.2">
      <c r="A170" s="174">
        <v>72</v>
      </c>
      <c r="B170" s="175" t="s">
        <v>297</v>
      </c>
      <c r="C170" s="193" t="s">
        <v>298</v>
      </c>
      <c r="D170" s="176" t="s">
        <v>104</v>
      </c>
      <c r="E170" s="177">
        <v>3</v>
      </c>
      <c r="F170" s="178"/>
      <c r="G170" s="179">
        <f>ROUND(E170*F170,2)</f>
        <v>0</v>
      </c>
      <c r="H170" s="178"/>
      <c r="I170" s="179">
        <f>ROUND(E170*H170,2)</f>
        <v>0</v>
      </c>
      <c r="J170" s="178"/>
      <c r="K170" s="179">
        <f>ROUND(E170*J170,2)</f>
        <v>0</v>
      </c>
      <c r="L170" s="179">
        <v>21</v>
      </c>
      <c r="M170" s="179">
        <f>G170*(1+L170/100)</f>
        <v>0</v>
      </c>
      <c r="N170" s="179">
        <v>2.4420000000000001E-2</v>
      </c>
      <c r="O170" s="179">
        <f>ROUND(E170*N170,2)</f>
        <v>7.0000000000000007E-2</v>
      </c>
      <c r="P170" s="179">
        <v>0</v>
      </c>
      <c r="Q170" s="179">
        <f>ROUND(E170*P170,2)</f>
        <v>0</v>
      </c>
      <c r="R170" s="179" t="s">
        <v>117</v>
      </c>
      <c r="S170" s="179" t="s">
        <v>99</v>
      </c>
      <c r="T170" s="180" t="s">
        <v>99</v>
      </c>
      <c r="U170" s="163">
        <v>0.92900000000000005</v>
      </c>
      <c r="V170" s="163">
        <f>ROUND(E170*U170,2)</f>
        <v>2.79</v>
      </c>
      <c r="W170" s="163"/>
      <c r="X170" s="163" t="s">
        <v>100</v>
      </c>
      <c r="Y170" s="153"/>
      <c r="Z170" s="153"/>
      <c r="AA170" s="153"/>
      <c r="AB170" s="153"/>
      <c r="AC170" s="153"/>
      <c r="AD170" s="153"/>
      <c r="AE170" s="153"/>
      <c r="AF170" s="153"/>
      <c r="AG170" s="153" t="s">
        <v>101</v>
      </c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60"/>
      <c r="B171" s="161"/>
      <c r="C171" s="258" t="s">
        <v>288</v>
      </c>
      <c r="D171" s="259"/>
      <c r="E171" s="259"/>
      <c r="F171" s="259"/>
      <c r="G171" s="259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53"/>
      <c r="Z171" s="153"/>
      <c r="AA171" s="153"/>
      <c r="AB171" s="153"/>
      <c r="AC171" s="153"/>
      <c r="AD171" s="153"/>
      <c r="AE171" s="153"/>
      <c r="AF171" s="153"/>
      <c r="AG171" s="153" t="s">
        <v>107</v>
      </c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ht="33.75" outlineLevel="1" x14ac:dyDescent="0.2">
      <c r="A172" s="174">
        <v>73</v>
      </c>
      <c r="B172" s="175" t="s">
        <v>299</v>
      </c>
      <c r="C172" s="193" t="s">
        <v>300</v>
      </c>
      <c r="D172" s="176" t="s">
        <v>104</v>
      </c>
      <c r="E172" s="177">
        <v>3</v>
      </c>
      <c r="F172" s="178"/>
      <c r="G172" s="179">
        <f>ROUND(E172*F172,2)</f>
        <v>0</v>
      </c>
      <c r="H172" s="178"/>
      <c r="I172" s="179">
        <f>ROUND(E172*H172,2)</f>
        <v>0</v>
      </c>
      <c r="J172" s="178"/>
      <c r="K172" s="179">
        <f>ROUND(E172*J172,2)</f>
        <v>0</v>
      </c>
      <c r="L172" s="179">
        <v>21</v>
      </c>
      <c r="M172" s="179">
        <f>G172*(1+L172/100)</f>
        <v>0</v>
      </c>
      <c r="N172" s="179">
        <v>4.07E-2</v>
      </c>
      <c r="O172" s="179">
        <f>ROUND(E172*N172,2)</f>
        <v>0.12</v>
      </c>
      <c r="P172" s="179">
        <v>0</v>
      </c>
      <c r="Q172" s="179">
        <f>ROUND(E172*P172,2)</f>
        <v>0</v>
      </c>
      <c r="R172" s="179" t="s">
        <v>117</v>
      </c>
      <c r="S172" s="179" t="s">
        <v>99</v>
      </c>
      <c r="T172" s="180" t="s">
        <v>99</v>
      </c>
      <c r="U172" s="163">
        <v>0.95299999999999996</v>
      </c>
      <c r="V172" s="163">
        <f>ROUND(E172*U172,2)</f>
        <v>2.86</v>
      </c>
      <c r="W172" s="163"/>
      <c r="X172" s="163" t="s">
        <v>100</v>
      </c>
      <c r="Y172" s="153"/>
      <c r="Z172" s="153"/>
      <c r="AA172" s="153"/>
      <c r="AB172" s="153"/>
      <c r="AC172" s="153"/>
      <c r="AD172" s="153"/>
      <c r="AE172" s="153"/>
      <c r="AF172" s="153"/>
      <c r="AG172" s="153" t="s">
        <v>101</v>
      </c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">
      <c r="A173" s="160"/>
      <c r="B173" s="161"/>
      <c r="C173" s="258" t="s">
        <v>288</v>
      </c>
      <c r="D173" s="259"/>
      <c r="E173" s="259"/>
      <c r="F173" s="259"/>
      <c r="G173" s="259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53"/>
      <c r="Z173" s="153"/>
      <c r="AA173" s="153"/>
      <c r="AB173" s="153"/>
      <c r="AC173" s="153"/>
      <c r="AD173" s="153"/>
      <c r="AE173" s="153"/>
      <c r="AF173" s="153"/>
      <c r="AG173" s="153" t="s">
        <v>107</v>
      </c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">
      <c r="A174" s="181">
        <v>74</v>
      </c>
      <c r="B174" s="182" t="s">
        <v>301</v>
      </c>
      <c r="C174" s="192" t="s">
        <v>302</v>
      </c>
      <c r="D174" s="183" t="s">
        <v>104</v>
      </c>
      <c r="E174" s="184">
        <v>35</v>
      </c>
      <c r="F174" s="185"/>
      <c r="G174" s="186">
        <f>ROUND(E174*F174,2)</f>
        <v>0</v>
      </c>
      <c r="H174" s="185"/>
      <c r="I174" s="186">
        <f>ROUND(E174*H174,2)</f>
        <v>0</v>
      </c>
      <c r="J174" s="185"/>
      <c r="K174" s="186">
        <f>ROUND(E174*J174,2)</f>
        <v>0</v>
      </c>
      <c r="L174" s="186">
        <v>21</v>
      </c>
      <c r="M174" s="186">
        <f>G174*(1+L174/100)</f>
        <v>0</v>
      </c>
      <c r="N174" s="186">
        <v>0</v>
      </c>
      <c r="O174" s="186">
        <f>ROUND(E174*N174,2)</f>
        <v>0</v>
      </c>
      <c r="P174" s="186">
        <v>0</v>
      </c>
      <c r="Q174" s="186">
        <f>ROUND(E174*P174,2)</f>
        <v>0</v>
      </c>
      <c r="R174" s="186" t="s">
        <v>117</v>
      </c>
      <c r="S174" s="186" t="s">
        <v>99</v>
      </c>
      <c r="T174" s="187" t="s">
        <v>99</v>
      </c>
      <c r="U174" s="163">
        <v>0.33500000000000002</v>
      </c>
      <c r="V174" s="163">
        <f>ROUND(E174*U174,2)</f>
        <v>11.73</v>
      </c>
      <c r="W174" s="163"/>
      <c r="X174" s="163" t="s">
        <v>100</v>
      </c>
      <c r="Y174" s="153"/>
      <c r="Z174" s="153"/>
      <c r="AA174" s="153"/>
      <c r="AB174" s="153"/>
      <c r="AC174" s="153"/>
      <c r="AD174" s="153"/>
      <c r="AE174" s="153"/>
      <c r="AF174" s="153"/>
      <c r="AG174" s="153" t="s">
        <v>101</v>
      </c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">
      <c r="A175" s="181">
        <v>75</v>
      </c>
      <c r="B175" s="182" t="s">
        <v>303</v>
      </c>
      <c r="C175" s="192" t="s">
        <v>304</v>
      </c>
      <c r="D175" s="183" t="s">
        <v>104</v>
      </c>
      <c r="E175" s="184">
        <v>12</v>
      </c>
      <c r="F175" s="185"/>
      <c r="G175" s="186">
        <f>ROUND(E175*F175,2)</f>
        <v>0</v>
      </c>
      <c r="H175" s="185"/>
      <c r="I175" s="186">
        <f>ROUND(E175*H175,2)</f>
        <v>0</v>
      </c>
      <c r="J175" s="185"/>
      <c r="K175" s="186">
        <f>ROUND(E175*J175,2)</f>
        <v>0</v>
      </c>
      <c r="L175" s="186">
        <v>21</v>
      </c>
      <c r="M175" s="186">
        <f>G175*(1+L175/100)</f>
        <v>0</v>
      </c>
      <c r="N175" s="186">
        <v>0</v>
      </c>
      <c r="O175" s="186">
        <f>ROUND(E175*N175,2)</f>
        <v>0</v>
      </c>
      <c r="P175" s="186">
        <v>0</v>
      </c>
      <c r="Q175" s="186">
        <f>ROUND(E175*P175,2)</f>
        <v>0</v>
      </c>
      <c r="R175" s="186" t="s">
        <v>117</v>
      </c>
      <c r="S175" s="186" t="s">
        <v>99</v>
      </c>
      <c r="T175" s="187" t="s">
        <v>99</v>
      </c>
      <c r="U175" s="163">
        <v>0.61699999999999999</v>
      </c>
      <c r="V175" s="163">
        <f>ROUND(E175*U175,2)</f>
        <v>7.4</v>
      </c>
      <c r="W175" s="163"/>
      <c r="X175" s="163" t="s">
        <v>100</v>
      </c>
      <c r="Y175" s="153"/>
      <c r="Z175" s="153"/>
      <c r="AA175" s="153"/>
      <c r="AB175" s="153"/>
      <c r="AC175" s="153"/>
      <c r="AD175" s="153"/>
      <c r="AE175" s="153"/>
      <c r="AF175" s="153"/>
      <c r="AG175" s="153" t="s">
        <v>101</v>
      </c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ht="33.75" outlineLevel="1" x14ac:dyDescent="0.2">
      <c r="A176" s="174">
        <v>76</v>
      </c>
      <c r="B176" s="175" t="s">
        <v>305</v>
      </c>
      <c r="C176" s="193" t="s">
        <v>306</v>
      </c>
      <c r="D176" s="176" t="s">
        <v>104</v>
      </c>
      <c r="E176" s="177">
        <v>1</v>
      </c>
      <c r="F176" s="178"/>
      <c r="G176" s="179">
        <f>ROUND(E176*F176,2)</f>
        <v>0</v>
      </c>
      <c r="H176" s="178"/>
      <c r="I176" s="179">
        <f>ROUND(E176*H176,2)</f>
        <v>0</v>
      </c>
      <c r="J176" s="178"/>
      <c r="K176" s="179">
        <f>ROUND(E176*J176,2)</f>
        <v>0</v>
      </c>
      <c r="L176" s="179">
        <v>21</v>
      </c>
      <c r="M176" s="179">
        <f>G176*(1+L176/100)</f>
        <v>0</v>
      </c>
      <c r="N176" s="179">
        <v>1.9800000000000002E-2</v>
      </c>
      <c r="O176" s="179">
        <f>ROUND(E176*N176,2)</f>
        <v>0.02</v>
      </c>
      <c r="P176" s="179">
        <v>0</v>
      </c>
      <c r="Q176" s="179">
        <f>ROUND(E176*P176,2)</f>
        <v>0</v>
      </c>
      <c r="R176" s="179" t="s">
        <v>117</v>
      </c>
      <c r="S176" s="179" t="s">
        <v>99</v>
      </c>
      <c r="T176" s="180" t="s">
        <v>99</v>
      </c>
      <c r="U176" s="163">
        <v>1.008</v>
      </c>
      <c r="V176" s="163">
        <f>ROUND(E176*U176,2)</f>
        <v>1.01</v>
      </c>
      <c r="W176" s="163"/>
      <c r="X176" s="163" t="s">
        <v>100</v>
      </c>
      <c r="Y176" s="153"/>
      <c r="Z176" s="153"/>
      <c r="AA176" s="153"/>
      <c r="AB176" s="153"/>
      <c r="AC176" s="153"/>
      <c r="AD176" s="153"/>
      <c r="AE176" s="153"/>
      <c r="AF176" s="153"/>
      <c r="AG176" s="153" t="s">
        <v>101</v>
      </c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60"/>
      <c r="B177" s="161"/>
      <c r="C177" s="258" t="s">
        <v>307</v>
      </c>
      <c r="D177" s="259"/>
      <c r="E177" s="259"/>
      <c r="F177" s="259"/>
      <c r="G177" s="259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53"/>
      <c r="Z177" s="153"/>
      <c r="AA177" s="153"/>
      <c r="AB177" s="153"/>
      <c r="AC177" s="153"/>
      <c r="AD177" s="153"/>
      <c r="AE177" s="153"/>
      <c r="AF177" s="153"/>
      <c r="AG177" s="153" t="s">
        <v>107</v>
      </c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ht="22.5" outlineLevel="1" x14ac:dyDescent="0.2">
      <c r="A178" s="174">
        <v>77</v>
      </c>
      <c r="B178" s="175" t="s">
        <v>158</v>
      </c>
      <c r="C178" s="193" t="s">
        <v>159</v>
      </c>
      <c r="D178" s="176" t="s">
        <v>112</v>
      </c>
      <c r="E178" s="177">
        <v>212</v>
      </c>
      <c r="F178" s="178"/>
      <c r="G178" s="179">
        <f>ROUND(E178*F178,2)</f>
        <v>0</v>
      </c>
      <c r="H178" s="178"/>
      <c r="I178" s="179">
        <f>ROUND(E178*H178,2)</f>
        <v>0</v>
      </c>
      <c r="J178" s="178"/>
      <c r="K178" s="179">
        <f>ROUND(E178*J178,2)</f>
        <v>0</v>
      </c>
      <c r="L178" s="179">
        <v>21</v>
      </c>
      <c r="M178" s="179">
        <f>G178*(1+L178/100)</f>
        <v>0</v>
      </c>
      <c r="N178" s="179">
        <v>6.9999999999999994E-5</v>
      </c>
      <c r="O178" s="179">
        <f>ROUND(E178*N178,2)</f>
        <v>0.01</v>
      </c>
      <c r="P178" s="179">
        <v>0</v>
      </c>
      <c r="Q178" s="179">
        <f>ROUND(E178*P178,2)</f>
        <v>0</v>
      </c>
      <c r="R178" s="179" t="s">
        <v>154</v>
      </c>
      <c r="S178" s="179" t="s">
        <v>99</v>
      </c>
      <c r="T178" s="180" t="s">
        <v>99</v>
      </c>
      <c r="U178" s="163">
        <v>8.6999999999999994E-2</v>
      </c>
      <c r="V178" s="163">
        <f>ROUND(E178*U178,2)</f>
        <v>18.440000000000001</v>
      </c>
      <c r="W178" s="163"/>
      <c r="X178" s="163" t="s">
        <v>100</v>
      </c>
      <c r="Y178" s="153"/>
      <c r="Z178" s="153"/>
      <c r="AA178" s="153"/>
      <c r="AB178" s="153"/>
      <c r="AC178" s="153"/>
      <c r="AD178" s="153"/>
      <c r="AE178" s="153"/>
      <c r="AF178" s="153"/>
      <c r="AG178" s="153" t="s">
        <v>101</v>
      </c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">
      <c r="A179" s="160"/>
      <c r="B179" s="161"/>
      <c r="C179" s="260" t="s">
        <v>160</v>
      </c>
      <c r="D179" s="261"/>
      <c r="E179" s="261"/>
      <c r="F179" s="261"/>
      <c r="G179" s="261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53"/>
      <c r="Z179" s="153"/>
      <c r="AA179" s="153"/>
      <c r="AB179" s="153"/>
      <c r="AC179" s="153"/>
      <c r="AD179" s="153"/>
      <c r="AE179" s="153"/>
      <c r="AF179" s="153"/>
      <c r="AG179" s="153" t="s">
        <v>161</v>
      </c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">
      <c r="A180" s="160"/>
      <c r="B180" s="161"/>
      <c r="C180" s="194" t="s">
        <v>308</v>
      </c>
      <c r="D180" s="165"/>
      <c r="E180" s="166">
        <v>2</v>
      </c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53"/>
      <c r="Z180" s="153"/>
      <c r="AA180" s="153"/>
      <c r="AB180" s="153"/>
      <c r="AC180" s="153"/>
      <c r="AD180" s="153"/>
      <c r="AE180" s="153"/>
      <c r="AF180" s="153"/>
      <c r="AG180" s="153" t="s">
        <v>129</v>
      </c>
      <c r="AH180" s="153">
        <v>0</v>
      </c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">
      <c r="A181" s="160"/>
      <c r="B181" s="161"/>
      <c r="C181" s="194" t="s">
        <v>259</v>
      </c>
      <c r="D181" s="165"/>
      <c r="E181" s="166">
        <v>54</v>
      </c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53"/>
      <c r="Z181" s="153"/>
      <c r="AA181" s="153"/>
      <c r="AB181" s="153"/>
      <c r="AC181" s="153"/>
      <c r="AD181" s="153"/>
      <c r="AE181" s="153"/>
      <c r="AF181" s="153"/>
      <c r="AG181" s="153" t="s">
        <v>129</v>
      </c>
      <c r="AH181" s="153">
        <v>5</v>
      </c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">
      <c r="A182" s="160"/>
      <c r="B182" s="161"/>
      <c r="C182" s="194" t="s">
        <v>260</v>
      </c>
      <c r="D182" s="165"/>
      <c r="E182" s="166">
        <v>156</v>
      </c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53"/>
      <c r="Z182" s="153"/>
      <c r="AA182" s="153"/>
      <c r="AB182" s="153"/>
      <c r="AC182" s="153"/>
      <c r="AD182" s="153"/>
      <c r="AE182" s="153"/>
      <c r="AF182" s="153"/>
      <c r="AG182" s="153" t="s">
        <v>129</v>
      </c>
      <c r="AH182" s="153">
        <v>5</v>
      </c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ht="22.5" outlineLevel="1" x14ac:dyDescent="0.2">
      <c r="A183" s="174">
        <v>78</v>
      </c>
      <c r="B183" s="175" t="s">
        <v>309</v>
      </c>
      <c r="C183" s="193" t="s">
        <v>310</v>
      </c>
      <c r="D183" s="176" t="s">
        <v>164</v>
      </c>
      <c r="E183" s="177">
        <v>1</v>
      </c>
      <c r="F183" s="178"/>
      <c r="G183" s="179">
        <f>ROUND(E183*F183,2)</f>
        <v>0</v>
      </c>
      <c r="H183" s="178"/>
      <c r="I183" s="179">
        <f>ROUND(E183*H183,2)</f>
        <v>0</v>
      </c>
      <c r="J183" s="178"/>
      <c r="K183" s="179">
        <f>ROUND(E183*J183,2)</f>
        <v>0</v>
      </c>
      <c r="L183" s="179">
        <v>21</v>
      </c>
      <c r="M183" s="179">
        <f>G183*(1+L183/100)</f>
        <v>0</v>
      </c>
      <c r="N183" s="179">
        <v>0</v>
      </c>
      <c r="O183" s="179">
        <f>ROUND(E183*N183,2)</f>
        <v>0</v>
      </c>
      <c r="P183" s="179">
        <v>0</v>
      </c>
      <c r="Q183" s="179">
        <f>ROUND(E183*P183,2)</f>
        <v>0</v>
      </c>
      <c r="R183" s="179"/>
      <c r="S183" s="179" t="s">
        <v>165</v>
      </c>
      <c r="T183" s="180" t="s">
        <v>166</v>
      </c>
      <c r="U183" s="163">
        <v>0</v>
      </c>
      <c r="V183" s="163">
        <f>ROUND(E183*U183,2)</f>
        <v>0</v>
      </c>
      <c r="W183" s="163"/>
      <c r="X183" s="163" t="s">
        <v>100</v>
      </c>
      <c r="Y183" s="153"/>
      <c r="Z183" s="153"/>
      <c r="AA183" s="153"/>
      <c r="AB183" s="153"/>
      <c r="AC183" s="153"/>
      <c r="AD183" s="153"/>
      <c r="AE183" s="153"/>
      <c r="AF183" s="153"/>
      <c r="AG183" s="153" t="s">
        <v>101</v>
      </c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ht="22.5" outlineLevel="1" x14ac:dyDescent="0.2">
      <c r="A184" s="160"/>
      <c r="B184" s="161"/>
      <c r="C184" s="258" t="s">
        <v>311</v>
      </c>
      <c r="D184" s="259"/>
      <c r="E184" s="259"/>
      <c r="F184" s="259"/>
      <c r="G184" s="259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53"/>
      <c r="Z184" s="153"/>
      <c r="AA184" s="153"/>
      <c r="AB184" s="153"/>
      <c r="AC184" s="153"/>
      <c r="AD184" s="153"/>
      <c r="AE184" s="153"/>
      <c r="AF184" s="153"/>
      <c r="AG184" s="153" t="s">
        <v>107</v>
      </c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88" t="str">
        <f>C184</f>
        <v>pracovní bod Q=1,6 m3/h;  H=65 kPa;  U=230V;  P=185W;  I=1,56A; Teplota čerpadné kapaliny -10 až +110°C, stavební délka 180mm , povel na chod signálem, signalizace chodu a poruchy</v>
      </c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">
      <c r="A185" s="160"/>
      <c r="B185" s="161"/>
      <c r="C185" s="256" t="s">
        <v>312</v>
      </c>
      <c r="D185" s="257"/>
      <c r="E185" s="257"/>
      <c r="F185" s="257"/>
      <c r="G185" s="257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53"/>
      <c r="Z185" s="153"/>
      <c r="AA185" s="153"/>
      <c r="AB185" s="153"/>
      <c r="AC185" s="153"/>
      <c r="AD185" s="153"/>
      <c r="AE185" s="153"/>
      <c r="AF185" s="153"/>
      <c r="AG185" s="153" t="s">
        <v>107</v>
      </c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">
      <c r="A186" s="160"/>
      <c r="B186" s="161"/>
      <c r="C186" s="256" t="s">
        <v>313</v>
      </c>
      <c r="D186" s="257"/>
      <c r="E186" s="257"/>
      <c r="F186" s="257"/>
      <c r="G186" s="257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53"/>
      <c r="Z186" s="153"/>
      <c r="AA186" s="153"/>
      <c r="AB186" s="153"/>
      <c r="AC186" s="153"/>
      <c r="AD186" s="153"/>
      <c r="AE186" s="153"/>
      <c r="AF186" s="153"/>
      <c r="AG186" s="153" t="s">
        <v>107</v>
      </c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ht="22.5" outlineLevel="1" x14ac:dyDescent="0.2">
      <c r="A187" s="181">
        <v>79</v>
      </c>
      <c r="B187" s="182" t="s">
        <v>314</v>
      </c>
      <c r="C187" s="192" t="s">
        <v>172</v>
      </c>
      <c r="D187" s="183" t="s">
        <v>164</v>
      </c>
      <c r="E187" s="184">
        <v>1</v>
      </c>
      <c r="F187" s="185"/>
      <c r="G187" s="186">
        <f>ROUND(E187*F187,2)</f>
        <v>0</v>
      </c>
      <c r="H187" s="185"/>
      <c r="I187" s="186">
        <f>ROUND(E187*H187,2)</f>
        <v>0</v>
      </c>
      <c r="J187" s="185"/>
      <c r="K187" s="186">
        <f>ROUND(E187*J187,2)</f>
        <v>0</v>
      </c>
      <c r="L187" s="186">
        <v>21</v>
      </c>
      <c r="M187" s="186">
        <f>G187*(1+L187/100)</f>
        <v>0</v>
      </c>
      <c r="N187" s="186">
        <v>0</v>
      </c>
      <c r="O187" s="186">
        <f>ROUND(E187*N187,2)</f>
        <v>0</v>
      </c>
      <c r="P187" s="186">
        <v>0</v>
      </c>
      <c r="Q187" s="186">
        <f>ROUND(E187*P187,2)</f>
        <v>0</v>
      </c>
      <c r="R187" s="186"/>
      <c r="S187" s="186" t="s">
        <v>165</v>
      </c>
      <c r="T187" s="187" t="s">
        <v>166</v>
      </c>
      <c r="U187" s="163">
        <v>0</v>
      </c>
      <c r="V187" s="163">
        <f>ROUND(E187*U187,2)</f>
        <v>0</v>
      </c>
      <c r="W187" s="163"/>
      <c r="X187" s="163" t="s">
        <v>100</v>
      </c>
      <c r="Y187" s="153"/>
      <c r="Z187" s="153"/>
      <c r="AA187" s="153"/>
      <c r="AB187" s="153"/>
      <c r="AC187" s="153"/>
      <c r="AD187" s="153"/>
      <c r="AE187" s="153"/>
      <c r="AF187" s="153"/>
      <c r="AG187" s="153" t="s">
        <v>101</v>
      </c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ht="22.5" outlineLevel="1" x14ac:dyDescent="0.2">
      <c r="A188" s="174">
        <v>80</v>
      </c>
      <c r="B188" s="175" t="s">
        <v>315</v>
      </c>
      <c r="C188" s="193" t="s">
        <v>316</v>
      </c>
      <c r="D188" s="176" t="s">
        <v>164</v>
      </c>
      <c r="E188" s="177">
        <v>1</v>
      </c>
      <c r="F188" s="178"/>
      <c r="G188" s="179">
        <f>ROUND(E188*F188,2)</f>
        <v>0</v>
      </c>
      <c r="H188" s="178"/>
      <c r="I188" s="179">
        <f>ROUND(E188*H188,2)</f>
        <v>0</v>
      </c>
      <c r="J188" s="178"/>
      <c r="K188" s="179">
        <f>ROUND(E188*J188,2)</f>
        <v>0</v>
      </c>
      <c r="L188" s="179">
        <v>21</v>
      </c>
      <c r="M188" s="179">
        <f>G188*(1+L188/100)</f>
        <v>0</v>
      </c>
      <c r="N188" s="179">
        <v>0</v>
      </c>
      <c r="O188" s="179">
        <f>ROUND(E188*N188,2)</f>
        <v>0</v>
      </c>
      <c r="P188" s="179">
        <v>0</v>
      </c>
      <c r="Q188" s="179">
        <f>ROUND(E188*P188,2)</f>
        <v>0</v>
      </c>
      <c r="R188" s="179"/>
      <c r="S188" s="179" t="s">
        <v>165</v>
      </c>
      <c r="T188" s="180" t="s">
        <v>166</v>
      </c>
      <c r="U188" s="163">
        <v>0</v>
      </c>
      <c r="V188" s="163">
        <f>ROUND(E188*U188,2)</f>
        <v>0</v>
      </c>
      <c r="W188" s="163"/>
      <c r="X188" s="163" t="s">
        <v>100</v>
      </c>
      <c r="Y188" s="153"/>
      <c r="Z188" s="153"/>
      <c r="AA188" s="153"/>
      <c r="AB188" s="153"/>
      <c r="AC188" s="153"/>
      <c r="AD188" s="153"/>
      <c r="AE188" s="153"/>
      <c r="AF188" s="153"/>
      <c r="AG188" s="153" t="s">
        <v>101</v>
      </c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">
      <c r="A189" s="160"/>
      <c r="B189" s="161"/>
      <c r="C189" s="258" t="s">
        <v>317</v>
      </c>
      <c r="D189" s="259"/>
      <c r="E189" s="259"/>
      <c r="F189" s="259"/>
      <c r="G189" s="259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53"/>
      <c r="Z189" s="153"/>
      <c r="AA189" s="153"/>
      <c r="AB189" s="153"/>
      <c r="AC189" s="153"/>
      <c r="AD189" s="153"/>
      <c r="AE189" s="153"/>
      <c r="AF189" s="153"/>
      <c r="AG189" s="153" t="s">
        <v>107</v>
      </c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outlineLevel="1" x14ac:dyDescent="0.2">
      <c r="A190" s="160"/>
      <c r="B190" s="161"/>
      <c r="C190" s="256" t="s">
        <v>318</v>
      </c>
      <c r="D190" s="257"/>
      <c r="E190" s="257"/>
      <c r="F190" s="257"/>
      <c r="G190" s="257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53"/>
      <c r="Z190" s="153"/>
      <c r="AA190" s="153"/>
      <c r="AB190" s="153"/>
      <c r="AC190" s="153"/>
      <c r="AD190" s="153"/>
      <c r="AE190" s="153"/>
      <c r="AF190" s="153"/>
      <c r="AG190" s="153" t="s">
        <v>107</v>
      </c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">
      <c r="A191" s="160"/>
      <c r="B191" s="161"/>
      <c r="C191" s="256" t="s">
        <v>177</v>
      </c>
      <c r="D191" s="257"/>
      <c r="E191" s="257"/>
      <c r="F191" s="257"/>
      <c r="G191" s="257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53"/>
      <c r="Z191" s="153"/>
      <c r="AA191" s="153"/>
      <c r="AB191" s="153"/>
      <c r="AC191" s="153"/>
      <c r="AD191" s="153"/>
      <c r="AE191" s="153"/>
      <c r="AF191" s="153"/>
      <c r="AG191" s="153" t="s">
        <v>107</v>
      </c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">
      <c r="A192" s="160"/>
      <c r="B192" s="161"/>
      <c r="C192" s="256" t="s">
        <v>178</v>
      </c>
      <c r="D192" s="257"/>
      <c r="E192" s="257"/>
      <c r="F192" s="257"/>
      <c r="G192" s="257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53"/>
      <c r="Z192" s="153"/>
      <c r="AA192" s="153"/>
      <c r="AB192" s="153"/>
      <c r="AC192" s="153"/>
      <c r="AD192" s="153"/>
      <c r="AE192" s="153"/>
      <c r="AF192" s="153"/>
      <c r="AG192" s="153" t="s">
        <v>107</v>
      </c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outlineLevel="1" x14ac:dyDescent="0.2">
      <c r="A193" s="160"/>
      <c r="B193" s="161"/>
      <c r="C193" s="256" t="s">
        <v>179</v>
      </c>
      <c r="D193" s="257"/>
      <c r="E193" s="257"/>
      <c r="F193" s="257"/>
      <c r="G193" s="257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53"/>
      <c r="Z193" s="153"/>
      <c r="AA193" s="153"/>
      <c r="AB193" s="153"/>
      <c r="AC193" s="153"/>
      <c r="AD193" s="153"/>
      <c r="AE193" s="153"/>
      <c r="AF193" s="153"/>
      <c r="AG193" s="153" t="s">
        <v>107</v>
      </c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">
      <c r="A194" s="160"/>
      <c r="B194" s="161"/>
      <c r="C194" s="256" t="s">
        <v>180</v>
      </c>
      <c r="D194" s="257"/>
      <c r="E194" s="257"/>
      <c r="F194" s="257"/>
      <c r="G194" s="257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53"/>
      <c r="Z194" s="153"/>
      <c r="AA194" s="153"/>
      <c r="AB194" s="153"/>
      <c r="AC194" s="153"/>
      <c r="AD194" s="153"/>
      <c r="AE194" s="153"/>
      <c r="AF194" s="153"/>
      <c r="AG194" s="153" t="s">
        <v>107</v>
      </c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">
      <c r="A195" s="160"/>
      <c r="B195" s="161"/>
      <c r="C195" s="256" t="s">
        <v>181</v>
      </c>
      <c r="D195" s="257"/>
      <c r="E195" s="257"/>
      <c r="F195" s="257"/>
      <c r="G195" s="257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53"/>
      <c r="Z195" s="153"/>
      <c r="AA195" s="153"/>
      <c r="AB195" s="153"/>
      <c r="AC195" s="153"/>
      <c r="AD195" s="153"/>
      <c r="AE195" s="153"/>
      <c r="AF195" s="153"/>
      <c r="AG195" s="153" t="s">
        <v>107</v>
      </c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">
      <c r="A196" s="160"/>
      <c r="B196" s="161"/>
      <c r="C196" s="256" t="s">
        <v>182</v>
      </c>
      <c r="D196" s="257"/>
      <c r="E196" s="257"/>
      <c r="F196" s="257"/>
      <c r="G196" s="257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53"/>
      <c r="Z196" s="153"/>
      <c r="AA196" s="153"/>
      <c r="AB196" s="153"/>
      <c r="AC196" s="153"/>
      <c r="AD196" s="153"/>
      <c r="AE196" s="153"/>
      <c r="AF196" s="153"/>
      <c r="AG196" s="153" t="s">
        <v>107</v>
      </c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outlineLevel="1" x14ac:dyDescent="0.2">
      <c r="A197" s="160"/>
      <c r="B197" s="161"/>
      <c r="C197" s="256" t="s">
        <v>372</v>
      </c>
      <c r="D197" s="257"/>
      <c r="E197" s="257"/>
      <c r="F197" s="257"/>
      <c r="G197" s="257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53"/>
      <c r="Z197" s="153"/>
      <c r="AA197" s="153"/>
      <c r="AB197" s="153"/>
      <c r="AC197" s="153"/>
      <c r="AD197" s="153"/>
      <c r="AE197" s="153"/>
      <c r="AF197" s="153"/>
      <c r="AG197" s="153" t="s">
        <v>107</v>
      </c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">
      <c r="A198" s="160"/>
      <c r="B198" s="161"/>
      <c r="C198" s="256" t="s">
        <v>319</v>
      </c>
      <c r="D198" s="257"/>
      <c r="E198" s="257"/>
      <c r="F198" s="257"/>
      <c r="G198" s="257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53"/>
      <c r="Z198" s="153"/>
      <c r="AA198" s="153"/>
      <c r="AB198" s="153"/>
      <c r="AC198" s="153"/>
      <c r="AD198" s="153"/>
      <c r="AE198" s="153"/>
      <c r="AF198" s="153"/>
      <c r="AG198" s="153" t="s">
        <v>107</v>
      </c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ht="22.5" outlineLevel="1" x14ac:dyDescent="0.2">
      <c r="A199" s="174">
        <v>81</v>
      </c>
      <c r="B199" s="175" t="s">
        <v>320</v>
      </c>
      <c r="C199" s="193" t="s">
        <v>321</v>
      </c>
      <c r="D199" s="176" t="s">
        <v>164</v>
      </c>
      <c r="E199" s="177">
        <v>1</v>
      </c>
      <c r="F199" s="178"/>
      <c r="G199" s="179">
        <f>ROUND(E199*F199,2)</f>
        <v>0</v>
      </c>
      <c r="H199" s="178"/>
      <c r="I199" s="179">
        <f>ROUND(E199*H199,2)</f>
        <v>0</v>
      </c>
      <c r="J199" s="178"/>
      <c r="K199" s="179">
        <f>ROUND(E199*J199,2)</f>
        <v>0</v>
      </c>
      <c r="L199" s="179">
        <v>21</v>
      </c>
      <c r="M199" s="179">
        <f>G199*(1+L199/100)</f>
        <v>0</v>
      </c>
      <c r="N199" s="179">
        <v>0</v>
      </c>
      <c r="O199" s="179">
        <f>ROUND(E199*N199,2)</f>
        <v>0</v>
      </c>
      <c r="P199" s="179">
        <v>0</v>
      </c>
      <c r="Q199" s="179">
        <f>ROUND(E199*P199,2)</f>
        <v>0</v>
      </c>
      <c r="R199" s="179"/>
      <c r="S199" s="179" t="s">
        <v>165</v>
      </c>
      <c r="T199" s="180" t="s">
        <v>166</v>
      </c>
      <c r="U199" s="163">
        <v>0</v>
      </c>
      <c r="V199" s="163">
        <f>ROUND(E199*U199,2)</f>
        <v>0</v>
      </c>
      <c r="W199" s="163"/>
      <c r="X199" s="163" t="s">
        <v>100</v>
      </c>
      <c r="Y199" s="153"/>
      <c r="Z199" s="153"/>
      <c r="AA199" s="153"/>
      <c r="AB199" s="153"/>
      <c r="AC199" s="153"/>
      <c r="AD199" s="153"/>
      <c r="AE199" s="153"/>
      <c r="AF199" s="153"/>
      <c r="AG199" s="153" t="s">
        <v>101</v>
      </c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">
      <c r="A200" s="160"/>
      <c r="B200" s="161"/>
      <c r="C200" s="258" t="s">
        <v>186</v>
      </c>
      <c r="D200" s="259"/>
      <c r="E200" s="259"/>
      <c r="F200" s="259"/>
      <c r="G200" s="259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53"/>
      <c r="Z200" s="153"/>
      <c r="AA200" s="153"/>
      <c r="AB200" s="153"/>
      <c r="AC200" s="153"/>
      <c r="AD200" s="153"/>
      <c r="AE200" s="153"/>
      <c r="AF200" s="153"/>
      <c r="AG200" s="153" t="s">
        <v>107</v>
      </c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ht="33.75" outlineLevel="1" x14ac:dyDescent="0.2">
      <c r="A201" s="160"/>
      <c r="B201" s="161"/>
      <c r="C201" s="256" t="s">
        <v>373</v>
      </c>
      <c r="D201" s="257"/>
      <c r="E201" s="257"/>
      <c r="F201" s="257"/>
      <c r="G201" s="257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53"/>
      <c r="Z201" s="153"/>
      <c r="AA201" s="153"/>
      <c r="AB201" s="153"/>
      <c r="AC201" s="153"/>
      <c r="AD201" s="153"/>
      <c r="AE201" s="153"/>
      <c r="AF201" s="153"/>
      <c r="AG201" s="153" t="s">
        <v>107</v>
      </c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88" t="str">
        <f>C201</f>
        <v>ROZSAH PRŮTOKU:550 - 4000l/h, PROJ.PRŮTOK:1600l/h.; TĚLO Z MOSAZI, ROZSAH DIFERENČNÍHO TLAKU 15...600kPa; VČ. ELEKTROMECHANICKÉHO POHONU, NAPÁJENÍ 24V, ŘÍDÍCÍ SIGNÁL 0-10V;Maximální příkon 2,5VA, Doba běhu pro zdvih 34s, Jmenovitá ovládací síla 100N, Přípustná teplota max. 110°C, stupeň krytí pouzdra IP40,</v>
      </c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">
      <c r="A202" s="160"/>
      <c r="B202" s="161"/>
      <c r="C202" s="256" t="s">
        <v>322</v>
      </c>
      <c r="D202" s="257"/>
      <c r="E202" s="257"/>
      <c r="F202" s="257"/>
      <c r="G202" s="257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53"/>
      <c r="Z202" s="153"/>
      <c r="AA202" s="153"/>
      <c r="AB202" s="153"/>
      <c r="AC202" s="153"/>
      <c r="AD202" s="153"/>
      <c r="AE202" s="153"/>
      <c r="AF202" s="153"/>
      <c r="AG202" s="153" t="s">
        <v>107</v>
      </c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">
      <c r="A203" s="160"/>
      <c r="B203" s="161"/>
      <c r="C203" s="256" t="s">
        <v>189</v>
      </c>
      <c r="D203" s="257"/>
      <c r="E203" s="257"/>
      <c r="F203" s="257"/>
      <c r="G203" s="257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53"/>
      <c r="Z203" s="153"/>
      <c r="AA203" s="153"/>
      <c r="AB203" s="153"/>
      <c r="AC203" s="153"/>
      <c r="AD203" s="153"/>
      <c r="AE203" s="153"/>
      <c r="AF203" s="153"/>
      <c r="AG203" s="153" t="s">
        <v>107</v>
      </c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">
      <c r="A204" s="181">
        <v>82</v>
      </c>
      <c r="B204" s="182" t="s">
        <v>323</v>
      </c>
      <c r="C204" s="192" t="s">
        <v>324</v>
      </c>
      <c r="D204" s="183" t="s">
        <v>104</v>
      </c>
      <c r="E204" s="184">
        <v>2</v>
      </c>
      <c r="F204" s="185"/>
      <c r="G204" s="186">
        <f t="shared" ref="G204:G210" si="7">ROUND(E204*F204,2)</f>
        <v>0</v>
      </c>
      <c r="H204" s="185"/>
      <c r="I204" s="186">
        <f t="shared" ref="I204:I210" si="8">ROUND(E204*H204,2)</f>
        <v>0</v>
      </c>
      <c r="J204" s="185"/>
      <c r="K204" s="186">
        <f t="shared" ref="K204:K210" si="9">ROUND(E204*J204,2)</f>
        <v>0</v>
      </c>
      <c r="L204" s="186">
        <v>21</v>
      </c>
      <c r="M204" s="186">
        <f t="shared" ref="M204:M210" si="10">G204*(1+L204/100)</f>
        <v>0</v>
      </c>
      <c r="N204" s="186">
        <v>3.6999999999999999E-4</v>
      </c>
      <c r="O204" s="186">
        <f t="shared" ref="O204:O210" si="11">ROUND(E204*N204,2)</f>
        <v>0</v>
      </c>
      <c r="P204" s="186">
        <v>0</v>
      </c>
      <c r="Q204" s="186">
        <f t="shared" ref="Q204:Q210" si="12">ROUND(E204*P204,2)</f>
        <v>0</v>
      </c>
      <c r="R204" s="186"/>
      <c r="S204" s="186" t="s">
        <v>165</v>
      </c>
      <c r="T204" s="187" t="s">
        <v>166</v>
      </c>
      <c r="U204" s="163">
        <v>0.47399999999999998</v>
      </c>
      <c r="V204" s="163">
        <f t="shared" ref="V204:V210" si="13">ROUND(E204*U204,2)</f>
        <v>0.95</v>
      </c>
      <c r="W204" s="163"/>
      <c r="X204" s="163" t="s">
        <v>100</v>
      </c>
      <c r="Y204" s="153"/>
      <c r="Z204" s="153"/>
      <c r="AA204" s="153"/>
      <c r="AB204" s="153"/>
      <c r="AC204" s="153"/>
      <c r="AD204" s="153"/>
      <c r="AE204" s="153"/>
      <c r="AF204" s="153"/>
      <c r="AG204" s="153" t="s">
        <v>101</v>
      </c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">
      <c r="A205" s="181">
        <v>83</v>
      </c>
      <c r="B205" s="182" t="s">
        <v>325</v>
      </c>
      <c r="C205" s="192" t="s">
        <v>214</v>
      </c>
      <c r="D205" s="183" t="s">
        <v>196</v>
      </c>
      <c r="E205" s="184">
        <v>4</v>
      </c>
      <c r="F205" s="185"/>
      <c r="G205" s="186">
        <f t="shared" si="7"/>
        <v>0</v>
      </c>
      <c r="H205" s="185"/>
      <c r="I205" s="186">
        <f t="shared" si="8"/>
        <v>0</v>
      </c>
      <c r="J205" s="185"/>
      <c r="K205" s="186">
        <f t="shared" si="9"/>
        <v>0</v>
      </c>
      <c r="L205" s="186">
        <v>21</v>
      </c>
      <c r="M205" s="186">
        <f t="shared" si="10"/>
        <v>0</v>
      </c>
      <c r="N205" s="186">
        <v>0</v>
      </c>
      <c r="O205" s="186">
        <f t="shared" si="11"/>
        <v>0</v>
      </c>
      <c r="P205" s="186">
        <v>0</v>
      </c>
      <c r="Q205" s="186">
        <f t="shared" si="12"/>
        <v>0</v>
      </c>
      <c r="R205" s="186"/>
      <c r="S205" s="186" t="s">
        <v>165</v>
      </c>
      <c r="T205" s="187" t="s">
        <v>166</v>
      </c>
      <c r="U205" s="163">
        <v>0.55600000000000005</v>
      </c>
      <c r="V205" s="163">
        <f t="shared" si="13"/>
        <v>2.2200000000000002</v>
      </c>
      <c r="W205" s="163"/>
      <c r="X205" s="163" t="s">
        <v>100</v>
      </c>
      <c r="Y205" s="153"/>
      <c r="Z205" s="153"/>
      <c r="AA205" s="153"/>
      <c r="AB205" s="153"/>
      <c r="AC205" s="153"/>
      <c r="AD205" s="153"/>
      <c r="AE205" s="153"/>
      <c r="AF205" s="153"/>
      <c r="AG205" s="153" t="s">
        <v>101</v>
      </c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ht="22.5" outlineLevel="1" x14ac:dyDescent="0.2">
      <c r="A206" s="181">
        <v>84</v>
      </c>
      <c r="B206" s="182" t="s">
        <v>326</v>
      </c>
      <c r="C206" s="192" t="s">
        <v>195</v>
      </c>
      <c r="D206" s="183" t="s">
        <v>196</v>
      </c>
      <c r="E206" s="184">
        <v>4</v>
      </c>
      <c r="F206" s="185"/>
      <c r="G206" s="186">
        <f t="shared" si="7"/>
        <v>0</v>
      </c>
      <c r="H206" s="185"/>
      <c r="I206" s="186">
        <f t="shared" si="8"/>
        <v>0</v>
      </c>
      <c r="J206" s="185"/>
      <c r="K206" s="186">
        <f t="shared" si="9"/>
        <v>0</v>
      </c>
      <c r="L206" s="186">
        <v>21</v>
      </c>
      <c r="M206" s="186">
        <f t="shared" si="10"/>
        <v>0</v>
      </c>
      <c r="N206" s="186">
        <v>0</v>
      </c>
      <c r="O206" s="186">
        <f t="shared" si="11"/>
        <v>0</v>
      </c>
      <c r="P206" s="186">
        <v>0</v>
      </c>
      <c r="Q206" s="186">
        <f t="shared" si="12"/>
        <v>0</v>
      </c>
      <c r="R206" s="186"/>
      <c r="S206" s="186" t="s">
        <v>165</v>
      </c>
      <c r="T206" s="187" t="s">
        <v>166</v>
      </c>
      <c r="U206" s="163">
        <v>0</v>
      </c>
      <c r="V206" s="163">
        <f t="shared" si="13"/>
        <v>0</v>
      </c>
      <c r="W206" s="163"/>
      <c r="X206" s="163" t="s">
        <v>100</v>
      </c>
      <c r="Y206" s="153"/>
      <c r="Z206" s="153"/>
      <c r="AA206" s="153"/>
      <c r="AB206" s="153"/>
      <c r="AC206" s="153"/>
      <c r="AD206" s="153"/>
      <c r="AE206" s="153"/>
      <c r="AF206" s="153"/>
      <c r="AG206" s="153" t="s">
        <v>101</v>
      </c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">
      <c r="A207" s="181">
        <v>85</v>
      </c>
      <c r="B207" s="182" t="s">
        <v>327</v>
      </c>
      <c r="C207" s="192" t="s">
        <v>198</v>
      </c>
      <c r="D207" s="183" t="s">
        <v>196</v>
      </c>
      <c r="E207" s="184">
        <v>2</v>
      </c>
      <c r="F207" s="185"/>
      <c r="G207" s="186">
        <f t="shared" si="7"/>
        <v>0</v>
      </c>
      <c r="H207" s="185"/>
      <c r="I207" s="186">
        <f t="shared" si="8"/>
        <v>0</v>
      </c>
      <c r="J207" s="185"/>
      <c r="K207" s="186">
        <f t="shared" si="9"/>
        <v>0</v>
      </c>
      <c r="L207" s="186">
        <v>21</v>
      </c>
      <c r="M207" s="186">
        <f t="shared" si="10"/>
        <v>0</v>
      </c>
      <c r="N207" s="186">
        <v>0</v>
      </c>
      <c r="O207" s="186">
        <f t="shared" si="11"/>
        <v>0</v>
      </c>
      <c r="P207" s="186">
        <v>0</v>
      </c>
      <c r="Q207" s="186">
        <f t="shared" si="12"/>
        <v>0</v>
      </c>
      <c r="R207" s="186"/>
      <c r="S207" s="186" t="s">
        <v>165</v>
      </c>
      <c r="T207" s="187" t="s">
        <v>166</v>
      </c>
      <c r="U207" s="163">
        <v>0</v>
      </c>
      <c r="V207" s="163">
        <f t="shared" si="13"/>
        <v>0</v>
      </c>
      <c r="W207" s="163"/>
      <c r="X207" s="163" t="s">
        <v>100</v>
      </c>
      <c r="Y207" s="153"/>
      <c r="Z207" s="153"/>
      <c r="AA207" s="153"/>
      <c r="AB207" s="153"/>
      <c r="AC207" s="153"/>
      <c r="AD207" s="153"/>
      <c r="AE207" s="153"/>
      <c r="AF207" s="153"/>
      <c r="AG207" s="153" t="s">
        <v>101</v>
      </c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">
      <c r="A208" s="181">
        <v>86</v>
      </c>
      <c r="B208" s="182" t="s">
        <v>328</v>
      </c>
      <c r="C208" s="192" t="s">
        <v>200</v>
      </c>
      <c r="D208" s="183" t="s">
        <v>196</v>
      </c>
      <c r="E208" s="184">
        <v>2</v>
      </c>
      <c r="F208" s="185"/>
      <c r="G208" s="186">
        <f t="shared" si="7"/>
        <v>0</v>
      </c>
      <c r="H208" s="185"/>
      <c r="I208" s="186">
        <f t="shared" si="8"/>
        <v>0</v>
      </c>
      <c r="J208" s="185"/>
      <c r="K208" s="186">
        <f t="shared" si="9"/>
        <v>0</v>
      </c>
      <c r="L208" s="186">
        <v>21</v>
      </c>
      <c r="M208" s="186">
        <f t="shared" si="10"/>
        <v>0</v>
      </c>
      <c r="N208" s="186">
        <v>0</v>
      </c>
      <c r="O208" s="186">
        <f t="shared" si="11"/>
        <v>0</v>
      </c>
      <c r="P208" s="186">
        <v>0</v>
      </c>
      <c r="Q208" s="186">
        <f t="shared" si="12"/>
        <v>0</v>
      </c>
      <c r="R208" s="186"/>
      <c r="S208" s="186" t="s">
        <v>165</v>
      </c>
      <c r="T208" s="187" t="s">
        <v>166</v>
      </c>
      <c r="U208" s="163">
        <v>0</v>
      </c>
      <c r="V208" s="163">
        <f t="shared" si="13"/>
        <v>0</v>
      </c>
      <c r="W208" s="163"/>
      <c r="X208" s="163" t="s">
        <v>100</v>
      </c>
      <c r="Y208" s="153"/>
      <c r="Z208" s="153"/>
      <c r="AA208" s="153"/>
      <c r="AB208" s="153"/>
      <c r="AC208" s="153"/>
      <c r="AD208" s="153"/>
      <c r="AE208" s="153"/>
      <c r="AF208" s="153"/>
      <c r="AG208" s="153" t="s">
        <v>101</v>
      </c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ht="22.5" outlineLevel="1" x14ac:dyDescent="0.2">
      <c r="A209" s="181">
        <v>87</v>
      </c>
      <c r="B209" s="182" t="s">
        <v>329</v>
      </c>
      <c r="C209" s="192" t="s">
        <v>202</v>
      </c>
      <c r="D209" s="183" t="s">
        <v>196</v>
      </c>
      <c r="E209" s="184">
        <v>2</v>
      </c>
      <c r="F209" s="185"/>
      <c r="G209" s="186">
        <f t="shared" si="7"/>
        <v>0</v>
      </c>
      <c r="H209" s="185"/>
      <c r="I209" s="186">
        <f t="shared" si="8"/>
        <v>0</v>
      </c>
      <c r="J209" s="185"/>
      <c r="K209" s="186">
        <f t="shared" si="9"/>
        <v>0</v>
      </c>
      <c r="L209" s="186">
        <v>21</v>
      </c>
      <c r="M209" s="186">
        <f t="shared" si="10"/>
        <v>0</v>
      </c>
      <c r="N209" s="186">
        <v>0</v>
      </c>
      <c r="O209" s="186">
        <f t="shared" si="11"/>
        <v>0</v>
      </c>
      <c r="P209" s="186">
        <v>0</v>
      </c>
      <c r="Q209" s="186">
        <f t="shared" si="12"/>
        <v>0</v>
      </c>
      <c r="R209" s="186"/>
      <c r="S209" s="186" t="s">
        <v>165</v>
      </c>
      <c r="T209" s="187" t="s">
        <v>166</v>
      </c>
      <c r="U209" s="163">
        <v>0</v>
      </c>
      <c r="V209" s="163">
        <f t="shared" si="13"/>
        <v>0</v>
      </c>
      <c r="W209" s="163"/>
      <c r="X209" s="163" t="s">
        <v>100</v>
      </c>
      <c r="Y209" s="153"/>
      <c r="Z209" s="153"/>
      <c r="AA209" s="153"/>
      <c r="AB209" s="153"/>
      <c r="AC209" s="153"/>
      <c r="AD209" s="153"/>
      <c r="AE209" s="153"/>
      <c r="AF209" s="153"/>
      <c r="AG209" s="153" t="s">
        <v>101</v>
      </c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">
      <c r="A210" s="174">
        <v>88</v>
      </c>
      <c r="B210" s="175" t="s">
        <v>330</v>
      </c>
      <c r="C210" s="193" t="s">
        <v>204</v>
      </c>
      <c r="D210" s="176" t="s">
        <v>196</v>
      </c>
      <c r="E210" s="177">
        <v>1</v>
      </c>
      <c r="F210" s="178"/>
      <c r="G210" s="179">
        <f t="shared" si="7"/>
        <v>0</v>
      </c>
      <c r="H210" s="178"/>
      <c r="I210" s="179">
        <f t="shared" si="8"/>
        <v>0</v>
      </c>
      <c r="J210" s="178"/>
      <c r="K210" s="179">
        <f t="shared" si="9"/>
        <v>0</v>
      </c>
      <c r="L210" s="179">
        <v>21</v>
      </c>
      <c r="M210" s="179">
        <f t="shared" si="10"/>
        <v>0</v>
      </c>
      <c r="N210" s="179">
        <v>0</v>
      </c>
      <c r="O210" s="179">
        <f t="shared" si="11"/>
        <v>0</v>
      </c>
      <c r="P210" s="179">
        <v>0</v>
      </c>
      <c r="Q210" s="179">
        <f t="shared" si="12"/>
        <v>0</v>
      </c>
      <c r="R210" s="179"/>
      <c r="S210" s="179" t="s">
        <v>165</v>
      </c>
      <c r="T210" s="180" t="s">
        <v>166</v>
      </c>
      <c r="U210" s="163">
        <v>0</v>
      </c>
      <c r="V210" s="163">
        <f t="shared" si="13"/>
        <v>0</v>
      </c>
      <c r="W210" s="163"/>
      <c r="X210" s="163" t="s">
        <v>100</v>
      </c>
      <c r="Y210" s="153"/>
      <c r="Z210" s="153"/>
      <c r="AA210" s="153"/>
      <c r="AB210" s="153"/>
      <c r="AC210" s="153"/>
      <c r="AD210" s="153"/>
      <c r="AE210" s="153"/>
      <c r="AF210" s="153"/>
      <c r="AG210" s="153" t="s">
        <v>101</v>
      </c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">
      <c r="A211" s="160"/>
      <c r="B211" s="161"/>
      <c r="C211" s="258" t="s">
        <v>205</v>
      </c>
      <c r="D211" s="259"/>
      <c r="E211" s="259"/>
      <c r="F211" s="259"/>
      <c r="G211" s="259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53"/>
      <c r="Z211" s="153"/>
      <c r="AA211" s="153"/>
      <c r="AB211" s="153"/>
      <c r="AC211" s="153"/>
      <c r="AD211" s="153"/>
      <c r="AE211" s="153"/>
      <c r="AF211" s="153"/>
      <c r="AG211" s="153" t="s">
        <v>107</v>
      </c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">
      <c r="A212" s="160"/>
      <c r="B212" s="161"/>
      <c r="C212" s="256" t="s">
        <v>371</v>
      </c>
      <c r="D212" s="257"/>
      <c r="E212" s="257"/>
      <c r="F212" s="257"/>
      <c r="G212" s="257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53"/>
      <c r="Z212" s="153"/>
      <c r="AA212" s="153"/>
      <c r="AB212" s="153"/>
      <c r="AC212" s="153"/>
      <c r="AD212" s="153"/>
      <c r="AE212" s="153"/>
      <c r="AF212" s="153"/>
      <c r="AG212" s="153" t="s">
        <v>107</v>
      </c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">
      <c r="A213" s="160"/>
      <c r="B213" s="161"/>
      <c r="C213" s="256" t="s">
        <v>206</v>
      </c>
      <c r="D213" s="257"/>
      <c r="E213" s="257"/>
      <c r="F213" s="257"/>
      <c r="G213" s="257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53"/>
      <c r="Z213" s="153"/>
      <c r="AA213" s="153"/>
      <c r="AB213" s="153"/>
      <c r="AC213" s="153"/>
      <c r="AD213" s="153"/>
      <c r="AE213" s="153"/>
      <c r="AF213" s="153"/>
      <c r="AG213" s="153" t="s">
        <v>107</v>
      </c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">
      <c r="A214" s="160"/>
      <c r="B214" s="161"/>
      <c r="C214" s="256" t="s">
        <v>207</v>
      </c>
      <c r="D214" s="257"/>
      <c r="E214" s="257"/>
      <c r="F214" s="257"/>
      <c r="G214" s="257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53"/>
      <c r="Z214" s="153"/>
      <c r="AA214" s="153"/>
      <c r="AB214" s="153"/>
      <c r="AC214" s="153"/>
      <c r="AD214" s="153"/>
      <c r="AE214" s="153"/>
      <c r="AF214" s="153"/>
      <c r="AG214" s="153" t="s">
        <v>107</v>
      </c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">
      <c r="A215" s="160"/>
      <c r="B215" s="161"/>
      <c r="C215" s="256" t="s">
        <v>208</v>
      </c>
      <c r="D215" s="257"/>
      <c r="E215" s="257"/>
      <c r="F215" s="257"/>
      <c r="G215" s="257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53"/>
      <c r="Z215" s="153"/>
      <c r="AA215" s="153"/>
      <c r="AB215" s="153"/>
      <c r="AC215" s="153"/>
      <c r="AD215" s="153"/>
      <c r="AE215" s="153"/>
      <c r="AF215" s="153"/>
      <c r="AG215" s="153" t="s">
        <v>107</v>
      </c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">
      <c r="A216" s="160"/>
      <c r="B216" s="161"/>
      <c r="C216" s="256" t="s">
        <v>209</v>
      </c>
      <c r="D216" s="257"/>
      <c r="E216" s="257"/>
      <c r="F216" s="257"/>
      <c r="G216" s="257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53"/>
      <c r="Z216" s="153"/>
      <c r="AA216" s="153"/>
      <c r="AB216" s="153"/>
      <c r="AC216" s="153"/>
      <c r="AD216" s="153"/>
      <c r="AE216" s="153"/>
      <c r="AF216" s="153"/>
      <c r="AG216" s="153" t="s">
        <v>107</v>
      </c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">
      <c r="A217" s="160"/>
      <c r="B217" s="161"/>
      <c r="C217" s="256" t="s">
        <v>210</v>
      </c>
      <c r="D217" s="257"/>
      <c r="E217" s="257"/>
      <c r="F217" s="257"/>
      <c r="G217" s="257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53"/>
      <c r="Z217" s="153"/>
      <c r="AA217" s="153"/>
      <c r="AB217" s="153"/>
      <c r="AC217" s="153"/>
      <c r="AD217" s="153"/>
      <c r="AE217" s="153"/>
      <c r="AF217" s="153"/>
      <c r="AG217" s="153" t="s">
        <v>107</v>
      </c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outlineLevel="1" x14ac:dyDescent="0.2">
      <c r="A218" s="160"/>
      <c r="B218" s="161"/>
      <c r="C218" s="256" t="s">
        <v>211</v>
      </c>
      <c r="D218" s="257"/>
      <c r="E218" s="257"/>
      <c r="F218" s="257"/>
      <c r="G218" s="257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53"/>
      <c r="Z218" s="153"/>
      <c r="AA218" s="153"/>
      <c r="AB218" s="153"/>
      <c r="AC218" s="153"/>
      <c r="AD218" s="153"/>
      <c r="AE218" s="153"/>
      <c r="AF218" s="153"/>
      <c r="AG218" s="153" t="s">
        <v>107</v>
      </c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">
      <c r="A219" s="160"/>
      <c r="B219" s="161"/>
      <c r="C219" s="256" t="s">
        <v>212</v>
      </c>
      <c r="D219" s="257"/>
      <c r="E219" s="257"/>
      <c r="F219" s="257"/>
      <c r="G219" s="257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53"/>
      <c r="Z219" s="153"/>
      <c r="AA219" s="153"/>
      <c r="AB219" s="153"/>
      <c r="AC219" s="153"/>
      <c r="AD219" s="153"/>
      <c r="AE219" s="153"/>
      <c r="AF219" s="153"/>
      <c r="AG219" s="153" t="s">
        <v>107</v>
      </c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outlineLevel="1" x14ac:dyDescent="0.2">
      <c r="A220" s="174">
        <v>89</v>
      </c>
      <c r="B220" s="175" t="s">
        <v>331</v>
      </c>
      <c r="C220" s="193" t="s">
        <v>332</v>
      </c>
      <c r="D220" s="176" t="s">
        <v>196</v>
      </c>
      <c r="E220" s="177">
        <v>1</v>
      </c>
      <c r="F220" s="178"/>
      <c r="G220" s="179">
        <f>ROUND(E220*F220,2)</f>
        <v>0</v>
      </c>
      <c r="H220" s="178"/>
      <c r="I220" s="179">
        <f>ROUND(E220*H220,2)</f>
        <v>0</v>
      </c>
      <c r="J220" s="178"/>
      <c r="K220" s="179">
        <f>ROUND(E220*J220,2)</f>
        <v>0</v>
      </c>
      <c r="L220" s="179">
        <v>21</v>
      </c>
      <c r="M220" s="179">
        <f>G220*(1+L220/100)</f>
        <v>0</v>
      </c>
      <c r="N220" s="179">
        <v>0</v>
      </c>
      <c r="O220" s="179">
        <f>ROUND(E220*N220,2)</f>
        <v>0</v>
      </c>
      <c r="P220" s="179">
        <v>0</v>
      </c>
      <c r="Q220" s="179">
        <f>ROUND(E220*P220,2)</f>
        <v>0</v>
      </c>
      <c r="R220" s="179"/>
      <c r="S220" s="179" t="s">
        <v>165</v>
      </c>
      <c r="T220" s="180" t="s">
        <v>166</v>
      </c>
      <c r="U220" s="163">
        <v>0</v>
      </c>
      <c r="V220" s="163">
        <f>ROUND(E220*U220,2)</f>
        <v>0</v>
      </c>
      <c r="W220" s="163"/>
      <c r="X220" s="163" t="s">
        <v>100</v>
      </c>
      <c r="Y220" s="153"/>
      <c r="Z220" s="153"/>
      <c r="AA220" s="153"/>
      <c r="AB220" s="153"/>
      <c r="AC220" s="153"/>
      <c r="AD220" s="153"/>
      <c r="AE220" s="153"/>
      <c r="AF220" s="153"/>
      <c r="AG220" s="153" t="s">
        <v>101</v>
      </c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">
      <c r="A221" s="160"/>
      <c r="B221" s="161"/>
      <c r="C221" s="258" t="s">
        <v>205</v>
      </c>
      <c r="D221" s="259"/>
      <c r="E221" s="259"/>
      <c r="F221" s="259"/>
      <c r="G221" s="259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53"/>
      <c r="Z221" s="153"/>
      <c r="AA221" s="153"/>
      <c r="AB221" s="153"/>
      <c r="AC221" s="153"/>
      <c r="AD221" s="153"/>
      <c r="AE221" s="153"/>
      <c r="AF221" s="153"/>
      <c r="AG221" s="153" t="s">
        <v>107</v>
      </c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outlineLevel="1" x14ac:dyDescent="0.2">
      <c r="A222" s="160"/>
      <c r="B222" s="161"/>
      <c r="C222" s="256" t="s">
        <v>371</v>
      </c>
      <c r="D222" s="257"/>
      <c r="E222" s="257"/>
      <c r="F222" s="257"/>
      <c r="G222" s="257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53"/>
      <c r="Z222" s="153"/>
      <c r="AA222" s="153"/>
      <c r="AB222" s="153"/>
      <c r="AC222" s="153"/>
      <c r="AD222" s="153"/>
      <c r="AE222" s="153"/>
      <c r="AF222" s="153"/>
      <c r="AG222" s="153" t="s">
        <v>107</v>
      </c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outlineLevel="1" x14ac:dyDescent="0.2">
      <c r="A223" s="160"/>
      <c r="B223" s="161"/>
      <c r="C223" s="256" t="s">
        <v>206</v>
      </c>
      <c r="D223" s="257"/>
      <c r="E223" s="257"/>
      <c r="F223" s="257"/>
      <c r="G223" s="257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53"/>
      <c r="Z223" s="153"/>
      <c r="AA223" s="153"/>
      <c r="AB223" s="153"/>
      <c r="AC223" s="153"/>
      <c r="AD223" s="153"/>
      <c r="AE223" s="153"/>
      <c r="AF223" s="153"/>
      <c r="AG223" s="153" t="s">
        <v>107</v>
      </c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outlineLevel="1" x14ac:dyDescent="0.2">
      <c r="A224" s="160"/>
      <c r="B224" s="161"/>
      <c r="C224" s="256" t="s">
        <v>207</v>
      </c>
      <c r="D224" s="257"/>
      <c r="E224" s="257"/>
      <c r="F224" s="257"/>
      <c r="G224" s="257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53"/>
      <c r="Z224" s="153"/>
      <c r="AA224" s="153"/>
      <c r="AB224" s="153"/>
      <c r="AC224" s="153"/>
      <c r="AD224" s="153"/>
      <c r="AE224" s="153"/>
      <c r="AF224" s="153"/>
      <c r="AG224" s="153" t="s">
        <v>107</v>
      </c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outlineLevel="1" x14ac:dyDescent="0.2">
      <c r="A225" s="160"/>
      <c r="B225" s="161"/>
      <c r="C225" s="256" t="s">
        <v>208</v>
      </c>
      <c r="D225" s="257"/>
      <c r="E225" s="257"/>
      <c r="F225" s="257"/>
      <c r="G225" s="257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53"/>
      <c r="Z225" s="153"/>
      <c r="AA225" s="153"/>
      <c r="AB225" s="153"/>
      <c r="AC225" s="153"/>
      <c r="AD225" s="153"/>
      <c r="AE225" s="153"/>
      <c r="AF225" s="153"/>
      <c r="AG225" s="153" t="s">
        <v>107</v>
      </c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outlineLevel="1" x14ac:dyDescent="0.2">
      <c r="A226" s="160"/>
      <c r="B226" s="161"/>
      <c r="C226" s="256" t="s">
        <v>209</v>
      </c>
      <c r="D226" s="257"/>
      <c r="E226" s="257"/>
      <c r="F226" s="257"/>
      <c r="G226" s="257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53"/>
      <c r="Z226" s="153"/>
      <c r="AA226" s="153"/>
      <c r="AB226" s="153"/>
      <c r="AC226" s="153"/>
      <c r="AD226" s="153"/>
      <c r="AE226" s="153"/>
      <c r="AF226" s="153"/>
      <c r="AG226" s="153" t="s">
        <v>107</v>
      </c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outlineLevel="1" x14ac:dyDescent="0.2">
      <c r="A227" s="160"/>
      <c r="B227" s="161"/>
      <c r="C227" s="256" t="s">
        <v>210</v>
      </c>
      <c r="D227" s="257"/>
      <c r="E227" s="257"/>
      <c r="F227" s="257"/>
      <c r="G227" s="257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53"/>
      <c r="Z227" s="153"/>
      <c r="AA227" s="153"/>
      <c r="AB227" s="153"/>
      <c r="AC227" s="153"/>
      <c r="AD227" s="153"/>
      <c r="AE227" s="153"/>
      <c r="AF227" s="153"/>
      <c r="AG227" s="153" t="s">
        <v>107</v>
      </c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outlineLevel="1" x14ac:dyDescent="0.2">
      <c r="A228" s="160"/>
      <c r="B228" s="161"/>
      <c r="C228" s="256" t="s">
        <v>333</v>
      </c>
      <c r="D228" s="257"/>
      <c r="E228" s="257"/>
      <c r="F228" s="257"/>
      <c r="G228" s="257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53"/>
      <c r="Z228" s="153"/>
      <c r="AA228" s="153"/>
      <c r="AB228" s="153"/>
      <c r="AC228" s="153"/>
      <c r="AD228" s="153"/>
      <c r="AE228" s="153"/>
      <c r="AF228" s="153"/>
      <c r="AG228" s="153" t="s">
        <v>107</v>
      </c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outlineLevel="1" x14ac:dyDescent="0.2">
      <c r="A229" s="160"/>
      <c r="B229" s="161"/>
      <c r="C229" s="256" t="s">
        <v>212</v>
      </c>
      <c r="D229" s="257"/>
      <c r="E229" s="257"/>
      <c r="F229" s="257"/>
      <c r="G229" s="257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53"/>
      <c r="Z229" s="153"/>
      <c r="AA229" s="153"/>
      <c r="AB229" s="153"/>
      <c r="AC229" s="153"/>
      <c r="AD229" s="153"/>
      <c r="AE229" s="153"/>
      <c r="AF229" s="153"/>
      <c r="AG229" s="153" t="s">
        <v>107</v>
      </c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outlineLevel="1" x14ac:dyDescent="0.2">
      <c r="A230" s="174">
        <v>90</v>
      </c>
      <c r="B230" s="175" t="s">
        <v>334</v>
      </c>
      <c r="C230" s="193" t="s">
        <v>335</v>
      </c>
      <c r="D230" s="176" t="s">
        <v>196</v>
      </c>
      <c r="E230" s="177">
        <v>1</v>
      </c>
      <c r="F230" s="178"/>
      <c r="G230" s="179">
        <f>ROUND(E230*F230,2)</f>
        <v>0</v>
      </c>
      <c r="H230" s="178"/>
      <c r="I230" s="179">
        <f>ROUND(E230*H230,2)</f>
        <v>0</v>
      </c>
      <c r="J230" s="178"/>
      <c r="K230" s="179">
        <f>ROUND(E230*J230,2)</f>
        <v>0</v>
      </c>
      <c r="L230" s="179">
        <v>21</v>
      </c>
      <c r="M230" s="179">
        <f>G230*(1+L230/100)</f>
        <v>0</v>
      </c>
      <c r="N230" s="179">
        <v>0</v>
      </c>
      <c r="O230" s="179">
        <f>ROUND(E230*N230,2)</f>
        <v>0</v>
      </c>
      <c r="P230" s="179">
        <v>0</v>
      </c>
      <c r="Q230" s="179">
        <f>ROUND(E230*P230,2)</f>
        <v>0</v>
      </c>
      <c r="R230" s="179"/>
      <c r="S230" s="179" t="s">
        <v>165</v>
      </c>
      <c r="T230" s="180" t="s">
        <v>166</v>
      </c>
      <c r="U230" s="163">
        <v>0</v>
      </c>
      <c r="V230" s="163">
        <f>ROUND(E230*U230,2)</f>
        <v>0</v>
      </c>
      <c r="W230" s="163"/>
      <c r="X230" s="163" t="s">
        <v>100</v>
      </c>
      <c r="Y230" s="153"/>
      <c r="Z230" s="153"/>
      <c r="AA230" s="153"/>
      <c r="AB230" s="153"/>
      <c r="AC230" s="153"/>
      <c r="AD230" s="153"/>
      <c r="AE230" s="153"/>
      <c r="AF230" s="153"/>
      <c r="AG230" s="153" t="s">
        <v>101</v>
      </c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outlineLevel="1" x14ac:dyDescent="0.2">
      <c r="A231" s="160"/>
      <c r="B231" s="161"/>
      <c r="C231" s="258" t="s">
        <v>336</v>
      </c>
      <c r="D231" s="259"/>
      <c r="E231" s="259"/>
      <c r="F231" s="259"/>
      <c r="G231" s="259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53"/>
      <c r="Z231" s="153"/>
      <c r="AA231" s="153"/>
      <c r="AB231" s="153"/>
      <c r="AC231" s="153"/>
      <c r="AD231" s="153"/>
      <c r="AE231" s="153"/>
      <c r="AF231" s="153"/>
      <c r="AG231" s="153" t="s">
        <v>107</v>
      </c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88" t="str">
        <f>C231</f>
        <v>nastavení 10-60 kPa, maximální tlaková diference 250kPa, Tmax=120°°, Tmin=-20°C, Pro vodu a neutrální kapaliny</v>
      </c>
      <c r="BB231" s="153"/>
      <c r="BC231" s="153"/>
      <c r="BD231" s="153"/>
      <c r="BE231" s="153"/>
      <c r="BF231" s="153"/>
      <c r="BG231" s="153"/>
      <c r="BH231" s="153"/>
    </row>
    <row r="232" spans="1:60" outlineLevel="1" x14ac:dyDescent="0.2">
      <c r="A232" s="160"/>
      <c r="B232" s="161"/>
      <c r="C232" s="256" t="s">
        <v>337</v>
      </c>
      <c r="D232" s="257"/>
      <c r="E232" s="257"/>
      <c r="F232" s="257"/>
      <c r="G232" s="257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53"/>
      <c r="Z232" s="153"/>
      <c r="AA232" s="153"/>
      <c r="AB232" s="153"/>
      <c r="AC232" s="153"/>
      <c r="AD232" s="153"/>
      <c r="AE232" s="153"/>
      <c r="AF232" s="153"/>
      <c r="AG232" s="153" t="s">
        <v>107</v>
      </c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outlineLevel="1" x14ac:dyDescent="0.2">
      <c r="A233" s="181">
        <v>91</v>
      </c>
      <c r="B233" s="182" t="s">
        <v>338</v>
      </c>
      <c r="C233" s="192" t="s">
        <v>339</v>
      </c>
      <c r="D233" s="183" t="s">
        <v>196</v>
      </c>
      <c r="E233" s="184">
        <v>2</v>
      </c>
      <c r="F233" s="185"/>
      <c r="G233" s="186">
        <f>ROUND(E233*F233,2)</f>
        <v>0</v>
      </c>
      <c r="H233" s="185"/>
      <c r="I233" s="186">
        <f>ROUND(E233*H233,2)</f>
        <v>0</v>
      </c>
      <c r="J233" s="185"/>
      <c r="K233" s="186">
        <f>ROUND(E233*J233,2)</f>
        <v>0</v>
      </c>
      <c r="L233" s="186">
        <v>21</v>
      </c>
      <c r="M233" s="186">
        <f>G233*(1+L233/100)</f>
        <v>0</v>
      </c>
      <c r="N233" s="186">
        <v>0</v>
      </c>
      <c r="O233" s="186">
        <f>ROUND(E233*N233,2)</f>
        <v>0</v>
      </c>
      <c r="P233" s="186">
        <v>0</v>
      </c>
      <c r="Q233" s="186">
        <f>ROUND(E233*P233,2)</f>
        <v>0</v>
      </c>
      <c r="R233" s="186"/>
      <c r="S233" s="186" t="s">
        <v>165</v>
      </c>
      <c r="T233" s="187" t="s">
        <v>166</v>
      </c>
      <c r="U233" s="163">
        <v>0</v>
      </c>
      <c r="V233" s="163">
        <f>ROUND(E233*U233,2)</f>
        <v>0</v>
      </c>
      <c r="W233" s="163"/>
      <c r="X233" s="163" t="s">
        <v>100</v>
      </c>
      <c r="Y233" s="153"/>
      <c r="Z233" s="153"/>
      <c r="AA233" s="153"/>
      <c r="AB233" s="153"/>
      <c r="AC233" s="153"/>
      <c r="AD233" s="153"/>
      <c r="AE233" s="153"/>
      <c r="AF233" s="153"/>
      <c r="AG233" s="153" t="s">
        <v>101</v>
      </c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ht="22.5" outlineLevel="1" x14ac:dyDescent="0.2">
      <c r="A234" s="174">
        <v>92</v>
      </c>
      <c r="B234" s="175" t="s">
        <v>340</v>
      </c>
      <c r="C234" s="193" t="s">
        <v>341</v>
      </c>
      <c r="D234" s="176" t="s">
        <v>196</v>
      </c>
      <c r="E234" s="177">
        <v>47</v>
      </c>
      <c r="F234" s="178"/>
      <c r="G234" s="179">
        <f>ROUND(E234*F234,2)</f>
        <v>0</v>
      </c>
      <c r="H234" s="178"/>
      <c r="I234" s="179">
        <f>ROUND(E234*H234,2)</f>
        <v>0</v>
      </c>
      <c r="J234" s="178"/>
      <c r="K234" s="179">
        <f>ROUND(E234*J234,2)</f>
        <v>0</v>
      </c>
      <c r="L234" s="179">
        <v>21</v>
      </c>
      <c r="M234" s="179">
        <f>G234*(1+L234/100)</f>
        <v>0</v>
      </c>
      <c r="N234" s="179">
        <v>0</v>
      </c>
      <c r="O234" s="179">
        <f>ROUND(E234*N234,2)</f>
        <v>0</v>
      </c>
      <c r="P234" s="179">
        <v>0</v>
      </c>
      <c r="Q234" s="179">
        <f>ROUND(E234*P234,2)</f>
        <v>0</v>
      </c>
      <c r="R234" s="179"/>
      <c r="S234" s="179" t="s">
        <v>165</v>
      </c>
      <c r="T234" s="180" t="s">
        <v>166</v>
      </c>
      <c r="U234" s="163">
        <v>0</v>
      </c>
      <c r="V234" s="163">
        <f>ROUND(E234*U234,2)</f>
        <v>0</v>
      </c>
      <c r="W234" s="163"/>
      <c r="X234" s="163" t="s">
        <v>100</v>
      </c>
      <c r="Y234" s="153"/>
      <c r="Z234" s="153"/>
      <c r="AA234" s="153"/>
      <c r="AB234" s="153"/>
      <c r="AC234" s="153"/>
      <c r="AD234" s="153"/>
      <c r="AE234" s="153"/>
      <c r="AF234" s="153"/>
      <c r="AG234" s="153" t="s">
        <v>101</v>
      </c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ht="45" outlineLevel="1" x14ac:dyDescent="0.2">
      <c r="A235" s="160"/>
      <c r="B235" s="161"/>
      <c r="C235" s="258" t="s">
        <v>374</v>
      </c>
      <c r="D235" s="259"/>
      <c r="E235" s="259"/>
      <c r="F235" s="259"/>
      <c r="G235" s="259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53"/>
      <c r="Z235" s="153"/>
      <c r="AA235" s="153"/>
      <c r="AB235" s="153"/>
      <c r="AC235" s="153"/>
      <c r="AD235" s="153"/>
      <c r="AE235" s="153"/>
      <c r="AF235" s="153"/>
      <c r="AG235" s="153" t="s">
        <v>107</v>
      </c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88" t="str">
        <f>C235</f>
        <v>S INTEGROVANÝMI VENTILY A KOUPELNOVÉ ŽEBŘÍKY, S AUTOMATICKÝM OMEZENÍM PRŮTOKU.  U OTOPNÝCH TĚLES S INTEGROVANÝMI VENTILY POUŽIT JAKO PŘIPOJOVACÍ ARMATURA.ORANZOVÁ KRYTKA. ROZTEČ PŘIPOJENÍ 50mm. FUNKCE: REGULACE, OMEZENÍ PRŮTOKU, UZAVÍRÁNÍ, VYPOUŠTĚNÍ A NAPOUŠTĚNÍ , PN10, Tmax=120°C, S KRYTKOU 90°C, PRUTOK NASTAVENÍ 10-150l/h.  Dpmin: 10 kPa pro 10-100l/h.   Dpmin:15 kPa pro 100-150l/h,</v>
      </c>
      <c r="BB235" s="153"/>
      <c r="BC235" s="153"/>
      <c r="BD235" s="153"/>
      <c r="BE235" s="153"/>
      <c r="BF235" s="153"/>
      <c r="BG235" s="153"/>
      <c r="BH235" s="153"/>
    </row>
    <row r="236" spans="1:60" outlineLevel="1" x14ac:dyDescent="0.2">
      <c r="A236" s="160"/>
      <c r="B236" s="161"/>
      <c r="C236" s="256" t="s">
        <v>342</v>
      </c>
      <c r="D236" s="257"/>
      <c r="E236" s="257"/>
      <c r="F236" s="257"/>
      <c r="G236" s="257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53"/>
      <c r="Z236" s="153"/>
      <c r="AA236" s="153"/>
      <c r="AB236" s="153"/>
      <c r="AC236" s="153"/>
      <c r="AD236" s="153"/>
      <c r="AE236" s="153"/>
      <c r="AF236" s="153"/>
      <c r="AG236" s="153" t="s">
        <v>107</v>
      </c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">
      <c r="A237" s="181">
        <v>93</v>
      </c>
      <c r="B237" s="182" t="s">
        <v>343</v>
      </c>
      <c r="C237" s="192" t="s">
        <v>344</v>
      </c>
      <c r="D237" s="183" t="s">
        <v>196</v>
      </c>
      <c r="E237" s="184">
        <v>100</v>
      </c>
      <c r="F237" s="185"/>
      <c r="G237" s="186">
        <f t="shared" ref="G237:G242" si="14">ROUND(E237*F237,2)</f>
        <v>0</v>
      </c>
      <c r="H237" s="185"/>
      <c r="I237" s="186">
        <f t="shared" ref="I237:I242" si="15">ROUND(E237*H237,2)</f>
        <v>0</v>
      </c>
      <c r="J237" s="185"/>
      <c r="K237" s="186">
        <f t="shared" ref="K237:K242" si="16">ROUND(E237*J237,2)</f>
        <v>0</v>
      </c>
      <c r="L237" s="186">
        <v>21</v>
      </c>
      <c r="M237" s="186">
        <f t="shared" ref="M237:M242" si="17">G237*(1+L237/100)</f>
        <v>0</v>
      </c>
      <c r="N237" s="186">
        <v>0</v>
      </c>
      <c r="O237" s="186">
        <f t="shared" ref="O237:O242" si="18">ROUND(E237*N237,2)</f>
        <v>0</v>
      </c>
      <c r="P237" s="186">
        <v>0</v>
      </c>
      <c r="Q237" s="186">
        <f t="shared" ref="Q237:Q242" si="19">ROUND(E237*P237,2)</f>
        <v>0</v>
      </c>
      <c r="R237" s="186"/>
      <c r="S237" s="186" t="s">
        <v>165</v>
      </c>
      <c r="T237" s="187" t="s">
        <v>166</v>
      </c>
      <c r="U237" s="163">
        <v>0</v>
      </c>
      <c r="V237" s="163">
        <f t="shared" ref="V237:V242" si="20">ROUND(E237*U237,2)</f>
        <v>0</v>
      </c>
      <c r="W237" s="163"/>
      <c r="X237" s="163" t="s">
        <v>100</v>
      </c>
      <c r="Y237" s="153"/>
      <c r="Z237" s="153"/>
      <c r="AA237" s="153"/>
      <c r="AB237" s="153"/>
      <c r="AC237" s="153"/>
      <c r="AD237" s="153"/>
      <c r="AE237" s="153"/>
      <c r="AF237" s="153"/>
      <c r="AG237" s="153" t="s">
        <v>101</v>
      </c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outlineLevel="1" x14ac:dyDescent="0.2">
      <c r="A238" s="181">
        <v>94</v>
      </c>
      <c r="B238" s="182" t="s">
        <v>345</v>
      </c>
      <c r="C238" s="192" t="s">
        <v>346</v>
      </c>
      <c r="D238" s="183" t="s">
        <v>196</v>
      </c>
      <c r="E238" s="184">
        <v>47</v>
      </c>
      <c r="F238" s="185"/>
      <c r="G238" s="186">
        <f t="shared" si="14"/>
        <v>0</v>
      </c>
      <c r="H238" s="185"/>
      <c r="I238" s="186">
        <f t="shared" si="15"/>
        <v>0</v>
      </c>
      <c r="J238" s="185"/>
      <c r="K238" s="186">
        <f t="shared" si="16"/>
        <v>0</v>
      </c>
      <c r="L238" s="186">
        <v>21</v>
      </c>
      <c r="M238" s="186">
        <f t="shared" si="17"/>
        <v>0</v>
      </c>
      <c r="N238" s="186">
        <v>0</v>
      </c>
      <c r="O238" s="186">
        <f t="shared" si="18"/>
        <v>0</v>
      </c>
      <c r="P238" s="186">
        <v>0</v>
      </c>
      <c r="Q238" s="186">
        <f t="shared" si="19"/>
        <v>0</v>
      </c>
      <c r="R238" s="186"/>
      <c r="S238" s="186" t="s">
        <v>165</v>
      </c>
      <c r="T238" s="187" t="s">
        <v>166</v>
      </c>
      <c r="U238" s="163">
        <v>0</v>
      </c>
      <c r="V238" s="163">
        <f t="shared" si="20"/>
        <v>0</v>
      </c>
      <c r="W238" s="163"/>
      <c r="X238" s="163" t="s">
        <v>100</v>
      </c>
      <c r="Y238" s="153"/>
      <c r="Z238" s="153"/>
      <c r="AA238" s="153"/>
      <c r="AB238" s="153"/>
      <c r="AC238" s="153"/>
      <c r="AD238" s="153"/>
      <c r="AE238" s="153"/>
      <c r="AF238" s="153"/>
      <c r="AG238" s="153" t="s">
        <v>101</v>
      </c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">
      <c r="A239" s="181">
        <v>95</v>
      </c>
      <c r="B239" s="182" t="s">
        <v>347</v>
      </c>
      <c r="C239" s="192" t="s">
        <v>348</v>
      </c>
      <c r="D239" s="183" t="s">
        <v>196</v>
      </c>
      <c r="E239" s="184">
        <v>1</v>
      </c>
      <c r="F239" s="185"/>
      <c r="G239" s="186">
        <f t="shared" si="14"/>
        <v>0</v>
      </c>
      <c r="H239" s="185"/>
      <c r="I239" s="186">
        <f t="shared" si="15"/>
        <v>0</v>
      </c>
      <c r="J239" s="185"/>
      <c r="K239" s="186">
        <f t="shared" si="16"/>
        <v>0</v>
      </c>
      <c r="L239" s="186">
        <v>21</v>
      </c>
      <c r="M239" s="186">
        <f t="shared" si="17"/>
        <v>0</v>
      </c>
      <c r="N239" s="186">
        <v>0</v>
      </c>
      <c r="O239" s="186">
        <f t="shared" si="18"/>
        <v>0</v>
      </c>
      <c r="P239" s="186">
        <v>0</v>
      </c>
      <c r="Q239" s="186">
        <f t="shared" si="19"/>
        <v>0</v>
      </c>
      <c r="R239" s="186"/>
      <c r="S239" s="186" t="s">
        <v>165</v>
      </c>
      <c r="T239" s="187" t="s">
        <v>166</v>
      </c>
      <c r="U239" s="163">
        <v>0</v>
      </c>
      <c r="V239" s="163">
        <f t="shared" si="20"/>
        <v>0</v>
      </c>
      <c r="W239" s="163"/>
      <c r="X239" s="163" t="s">
        <v>100</v>
      </c>
      <c r="Y239" s="153"/>
      <c r="Z239" s="153"/>
      <c r="AA239" s="153"/>
      <c r="AB239" s="153"/>
      <c r="AC239" s="153"/>
      <c r="AD239" s="153"/>
      <c r="AE239" s="153"/>
      <c r="AF239" s="153"/>
      <c r="AG239" s="153" t="s">
        <v>101</v>
      </c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outlineLevel="1" x14ac:dyDescent="0.2">
      <c r="A240" s="181">
        <v>96</v>
      </c>
      <c r="B240" s="182" t="s">
        <v>349</v>
      </c>
      <c r="C240" s="192" t="s">
        <v>350</v>
      </c>
      <c r="D240" s="183" t="s">
        <v>196</v>
      </c>
      <c r="E240" s="184">
        <v>1</v>
      </c>
      <c r="F240" s="185"/>
      <c r="G240" s="186">
        <f t="shared" si="14"/>
        <v>0</v>
      </c>
      <c r="H240" s="185"/>
      <c r="I240" s="186">
        <f t="shared" si="15"/>
        <v>0</v>
      </c>
      <c r="J240" s="185"/>
      <c r="K240" s="186">
        <f t="shared" si="16"/>
        <v>0</v>
      </c>
      <c r="L240" s="186">
        <v>21</v>
      </c>
      <c r="M240" s="186">
        <f t="shared" si="17"/>
        <v>0</v>
      </c>
      <c r="N240" s="186">
        <v>0</v>
      </c>
      <c r="O240" s="186">
        <f t="shared" si="18"/>
        <v>0</v>
      </c>
      <c r="P240" s="186">
        <v>0</v>
      </c>
      <c r="Q240" s="186">
        <f t="shared" si="19"/>
        <v>0</v>
      </c>
      <c r="R240" s="186"/>
      <c r="S240" s="186" t="s">
        <v>165</v>
      </c>
      <c r="T240" s="187" t="s">
        <v>166</v>
      </c>
      <c r="U240" s="163">
        <v>0</v>
      </c>
      <c r="V240" s="163">
        <f t="shared" si="20"/>
        <v>0</v>
      </c>
      <c r="W240" s="163"/>
      <c r="X240" s="163" t="s">
        <v>100</v>
      </c>
      <c r="Y240" s="153"/>
      <c r="Z240" s="153"/>
      <c r="AA240" s="153"/>
      <c r="AB240" s="153"/>
      <c r="AC240" s="153"/>
      <c r="AD240" s="153"/>
      <c r="AE240" s="153"/>
      <c r="AF240" s="153"/>
      <c r="AG240" s="153" t="s">
        <v>101</v>
      </c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</row>
    <row r="241" spans="1:60" ht="22.5" outlineLevel="1" x14ac:dyDescent="0.2">
      <c r="A241" s="181">
        <v>97</v>
      </c>
      <c r="B241" s="182" t="s">
        <v>351</v>
      </c>
      <c r="C241" s="192" t="s">
        <v>216</v>
      </c>
      <c r="D241" s="183" t="s">
        <v>217</v>
      </c>
      <c r="E241" s="184">
        <v>70</v>
      </c>
      <c r="F241" s="185"/>
      <c r="G241" s="186">
        <f t="shared" si="14"/>
        <v>0</v>
      </c>
      <c r="H241" s="185"/>
      <c r="I241" s="186">
        <f t="shared" si="15"/>
        <v>0</v>
      </c>
      <c r="J241" s="185"/>
      <c r="K241" s="186">
        <f t="shared" si="16"/>
        <v>0</v>
      </c>
      <c r="L241" s="186">
        <v>21</v>
      </c>
      <c r="M241" s="186">
        <f t="shared" si="17"/>
        <v>0</v>
      </c>
      <c r="N241" s="186">
        <v>0</v>
      </c>
      <c r="O241" s="186">
        <f t="shared" si="18"/>
        <v>0</v>
      </c>
      <c r="P241" s="186">
        <v>0</v>
      </c>
      <c r="Q241" s="186">
        <f t="shared" si="19"/>
        <v>0</v>
      </c>
      <c r="R241" s="186"/>
      <c r="S241" s="186" t="s">
        <v>165</v>
      </c>
      <c r="T241" s="187" t="s">
        <v>166</v>
      </c>
      <c r="U241" s="163">
        <v>0</v>
      </c>
      <c r="V241" s="163">
        <f t="shared" si="20"/>
        <v>0</v>
      </c>
      <c r="W241" s="163"/>
      <c r="X241" s="163" t="s">
        <v>100</v>
      </c>
      <c r="Y241" s="153"/>
      <c r="Z241" s="153"/>
      <c r="AA241" s="153"/>
      <c r="AB241" s="153"/>
      <c r="AC241" s="153"/>
      <c r="AD241" s="153"/>
      <c r="AE241" s="153"/>
      <c r="AF241" s="153"/>
      <c r="AG241" s="153" t="s">
        <v>101</v>
      </c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outlineLevel="1" x14ac:dyDescent="0.2">
      <c r="A242" s="174">
        <v>98</v>
      </c>
      <c r="B242" s="175" t="s">
        <v>352</v>
      </c>
      <c r="C242" s="193" t="s">
        <v>353</v>
      </c>
      <c r="D242" s="176" t="s">
        <v>104</v>
      </c>
      <c r="E242" s="177">
        <v>20</v>
      </c>
      <c r="F242" s="178"/>
      <c r="G242" s="179">
        <f t="shared" si="14"/>
        <v>0</v>
      </c>
      <c r="H242" s="178"/>
      <c r="I242" s="179">
        <f t="shared" si="15"/>
        <v>0</v>
      </c>
      <c r="J242" s="178"/>
      <c r="K242" s="179">
        <f t="shared" si="16"/>
        <v>0</v>
      </c>
      <c r="L242" s="179">
        <v>21</v>
      </c>
      <c r="M242" s="179">
        <f t="shared" si="17"/>
        <v>0</v>
      </c>
      <c r="N242" s="179">
        <v>0</v>
      </c>
      <c r="O242" s="179">
        <f t="shared" si="18"/>
        <v>0</v>
      </c>
      <c r="P242" s="179">
        <v>0</v>
      </c>
      <c r="Q242" s="179">
        <f t="shared" si="19"/>
        <v>0</v>
      </c>
      <c r="R242" s="179"/>
      <c r="S242" s="179" t="s">
        <v>165</v>
      </c>
      <c r="T242" s="180" t="s">
        <v>99</v>
      </c>
      <c r="U242" s="163">
        <v>0.14399999999999999</v>
      </c>
      <c r="V242" s="163">
        <f t="shared" si="20"/>
        <v>2.88</v>
      </c>
      <c r="W242" s="163"/>
      <c r="X242" s="163" t="s">
        <v>100</v>
      </c>
      <c r="Y242" s="153"/>
      <c r="Z242" s="153"/>
      <c r="AA242" s="153"/>
      <c r="AB242" s="153"/>
      <c r="AC242" s="153"/>
      <c r="AD242" s="153"/>
      <c r="AE242" s="153"/>
      <c r="AF242" s="153"/>
      <c r="AG242" s="153" t="s">
        <v>101</v>
      </c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outlineLevel="1" x14ac:dyDescent="0.2">
      <c r="A243" s="160"/>
      <c r="B243" s="161"/>
      <c r="C243" s="258" t="s">
        <v>354</v>
      </c>
      <c r="D243" s="259"/>
      <c r="E243" s="259"/>
      <c r="F243" s="259"/>
      <c r="G243" s="259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53"/>
      <c r="Z243" s="153"/>
      <c r="AA243" s="153"/>
      <c r="AB243" s="153"/>
      <c r="AC243" s="153"/>
      <c r="AD243" s="153"/>
      <c r="AE243" s="153"/>
      <c r="AF243" s="153"/>
      <c r="AG243" s="153" t="s">
        <v>107</v>
      </c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outlineLevel="1" x14ac:dyDescent="0.2">
      <c r="A244" s="181">
        <v>99</v>
      </c>
      <c r="B244" s="182" t="s">
        <v>355</v>
      </c>
      <c r="C244" s="192" t="s">
        <v>219</v>
      </c>
      <c r="D244" s="183" t="s">
        <v>164</v>
      </c>
      <c r="E244" s="184">
        <v>1</v>
      </c>
      <c r="F244" s="185"/>
      <c r="G244" s="186">
        <f>ROUND(E244*F244,2)</f>
        <v>0</v>
      </c>
      <c r="H244" s="185"/>
      <c r="I244" s="186">
        <f>ROUND(E244*H244,2)</f>
        <v>0</v>
      </c>
      <c r="J244" s="185"/>
      <c r="K244" s="186">
        <f>ROUND(E244*J244,2)</f>
        <v>0</v>
      </c>
      <c r="L244" s="186">
        <v>21</v>
      </c>
      <c r="M244" s="186">
        <f>G244*(1+L244/100)</f>
        <v>0</v>
      </c>
      <c r="N244" s="186">
        <v>0</v>
      </c>
      <c r="O244" s="186">
        <f>ROUND(E244*N244,2)</f>
        <v>0</v>
      </c>
      <c r="P244" s="186">
        <v>0</v>
      </c>
      <c r="Q244" s="186">
        <f>ROUND(E244*P244,2)</f>
        <v>0</v>
      </c>
      <c r="R244" s="186"/>
      <c r="S244" s="186" t="s">
        <v>165</v>
      </c>
      <c r="T244" s="187" t="s">
        <v>166</v>
      </c>
      <c r="U244" s="163">
        <v>0</v>
      </c>
      <c r="V244" s="163">
        <f>ROUND(E244*U244,2)</f>
        <v>0</v>
      </c>
      <c r="W244" s="163"/>
      <c r="X244" s="163" t="s">
        <v>100</v>
      </c>
      <c r="Y244" s="153"/>
      <c r="Z244" s="153"/>
      <c r="AA244" s="153"/>
      <c r="AB244" s="153"/>
      <c r="AC244" s="153"/>
      <c r="AD244" s="153"/>
      <c r="AE244" s="153"/>
      <c r="AF244" s="153"/>
      <c r="AG244" s="153" t="s">
        <v>101</v>
      </c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">
      <c r="A245" s="174">
        <v>100</v>
      </c>
      <c r="B245" s="175" t="s">
        <v>225</v>
      </c>
      <c r="C245" s="193" t="s">
        <v>226</v>
      </c>
      <c r="D245" s="176" t="s">
        <v>227</v>
      </c>
      <c r="E245" s="177">
        <v>46</v>
      </c>
      <c r="F245" s="178"/>
      <c r="G245" s="179">
        <f>ROUND(E245*F245,2)</f>
        <v>0</v>
      </c>
      <c r="H245" s="178"/>
      <c r="I245" s="179">
        <f>ROUND(E245*H245,2)</f>
        <v>0</v>
      </c>
      <c r="J245" s="178"/>
      <c r="K245" s="179">
        <f>ROUND(E245*J245,2)</f>
        <v>0</v>
      </c>
      <c r="L245" s="179">
        <v>21</v>
      </c>
      <c r="M245" s="179">
        <f>G245*(1+L245/100)</f>
        <v>0</v>
      </c>
      <c r="N245" s="179">
        <v>0</v>
      </c>
      <c r="O245" s="179">
        <f>ROUND(E245*N245,2)</f>
        <v>0</v>
      </c>
      <c r="P245" s="179">
        <v>0</v>
      </c>
      <c r="Q245" s="179">
        <f>ROUND(E245*P245,2)</f>
        <v>0</v>
      </c>
      <c r="R245" s="179" t="s">
        <v>228</v>
      </c>
      <c r="S245" s="179" t="s">
        <v>99</v>
      </c>
      <c r="T245" s="180" t="s">
        <v>99</v>
      </c>
      <c r="U245" s="163">
        <v>1</v>
      </c>
      <c r="V245" s="163">
        <f>ROUND(E245*U245,2)</f>
        <v>46</v>
      </c>
      <c r="W245" s="163"/>
      <c r="X245" s="163" t="s">
        <v>229</v>
      </c>
      <c r="Y245" s="153"/>
      <c r="Z245" s="153"/>
      <c r="AA245" s="153"/>
      <c r="AB245" s="153"/>
      <c r="AC245" s="153"/>
      <c r="AD245" s="153"/>
      <c r="AE245" s="153"/>
      <c r="AF245" s="153"/>
      <c r="AG245" s="153" t="s">
        <v>230</v>
      </c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outlineLevel="1" x14ac:dyDescent="0.2">
      <c r="A246" s="160"/>
      <c r="B246" s="161"/>
      <c r="C246" s="194" t="s">
        <v>231</v>
      </c>
      <c r="D246" s="165"/>
      <c r="E246" s="166">
        <v>6</v>
      </c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53"/>
      <c r="Z246" s="153"/>
      <c r="AA246" s="153"/>
      <c r="AB246" s="153"/>
      <c r="AC246" s="153"/>
      <c r="AD246" s="153"/>
      <c r="AE246" s="153"/>
      <c r="AF246" s="153"/>
      <c r="AG246" s="153" t="s">
        <v>129</v>
      </c>
      <c r="AH246" s="153">
        <v>0</v>
      </c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outlineLevel="1" x14ac:dyDescent="0.2">
      <c r="A247" s="160"/>
      <c r="B247" s="161"/>
      <c r="C247" s="194" t="s">
        <v>232</v>
      </c>
      <c r="D247" s="165"/>
      <c r="E247" s="166">
        <v>40</v>
      </c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53"/>
      <c r="Z247" s="153"/>
      <c r="AA247" s="153"/>
      <c r="AB247" s="153"/>
      <c r="AC247" s="153"/>
      <c r="AD247" s="153"/>
      <c r="AE247" s="153"/>
      <c r="AF247" s="153"/>
      <c r="AG247" s="153" t="s">
        <v>129</v>
      </c>
      <c r="AH247" s="153">
        <v>0</v>
      </c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outlineLevel="1" x14ac:dyDescent="0.2">
      <c r="A248" s="181">
        <v>101</v>
      </c>
      <c r="B248" s="182" t="s">
        <v>235</v>
      </c>
      <c r="C248" s="192" t="s">
        <v>236</v>
      </c>
      <c r="D248" s="183" t="s">
        <v>227</v>
      </c>
      <c r="E248" s="184">
        <v>24</v>
      </c>
      <c r="F248" s="185"/>
      <c r="G248" s="186">
        <f>ROUND(E248*F248,2)</f>
        <v>0</v>
      </c>
      <c r="H248" s="185"/>
      <c r="I248" s="186">
        <f>ROUND(E248*H248,2)</f>
        <v>0</v>
      </c>
      <c r="J248" s="185"/>
      <c r="K248" s="186">
        <f>ROUND(E248*J248,2)</f>
        <v>0</v>
      </c>
      <c r="L248" s="186">
        <v>21</v>
      </c>
      <c r="M248" s="186">
        <f>G248*(1+L248/100)</f>
        <v>0</v>
      </c>
      <c r="N248" s="186">
        <v>0</v>
      </c>
      <c r="O248" s="186">
        <f>ROUND(E248*N248,2)</f>
        <v>0</v>
      </c>
      <c r="P248" s="186">
        <v>0</v>
      </c>
      <c r="Q248" s="186">
        <f>ROUND(E248*P248,2)</f>
        <v>0</v>
      </c>
      <c r="R248" s="186" t="s">
        <v>228</v>
      </c>
      <c r="S248" s="186" t="s">
        <v>99</v>
      </c>
      <c r="T248" s="187" t="s">
        <v>99</v>
      </c>
      <c r="U248" s="163">
        <v>1</v>
      </c>
      <c r="V248" s="163">
        <f>ROUND(E248*U248,2)</f>
        <v>24</v>
      </c>
      <c r="W248" s="163"/>
      <c r="X248" s="163" t="s">
        <v>229</v>
      </c>
      <c r="Y248" s="153"/>
      <c r="Z248" s="153"/>
      <c r="AA248" s="153"/>
      <c r="AB248" s="153"/>
      <c r="AC248" s="153"/>
      <c r="AD248" s="153"/>
      <c r="AE248" s="153"/>
      <c r="AF248" s="153"/>
      <c r="AG248" s="153" t="s">
        <v>230</v>
      </c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outlineLevel="1" x14ac:dyDescent="0.2">
      <c r="A249" s="181">
        <v>102</v>
      </c>
      <c r="B249" s="182" t="s">
        <v>237</v>
      </c>
      <c r="C249" s="192" t="s">
        <v>238</v>
      </c>
      <c r="D249" s="183" t="s">
        <v>104</v>
      </c>
      <c r="E249" s="184">
        <v>5</v>
      </c>
      <c r="F249" s="185"/>
      <c r="G249" s="186">
        <f>ROUND(E249*F249,2)</f>
        <v>0</v>
      </c>
      <c r="H249" s="185"/>
      <c r="I249" s="186">
        <f>ROUND(E249*H249,2)</f>
        <v>0</v>
      </c>
      <c r="J249" s="185"/>
      <c r="K249" s="186">
        <f>ROUND(E249*J249,2)</f>
        <v>0</v>
      </c>
      <c r="L249" s="186">
        <v>21</v>
      </c>
      <c r="M249" s="186">
        <f>G249*(1+L249/100)</f>
        <v>0</v>
      </c>
      <c r="N249" s="186">
        <v>0</v>
      </c>
      <c r="O249" s="186">
        <f>ROUND(E249*N249,2)</f>
        <v>0</v>
      </c>
      <c r="P249" s="186">
        <v>0</v>
      </c>
      <c r="Q249" s="186">
        <f>ROUND(E249*P249,2)</f>
        <v>0</v>
      </c>
      <c r="R249" s="186" t="s">
        <v>239</v>
      </c>
      <c r="S249" s="186" t="s">
        <v>99</v>
      </c>
      <c r="T249" s="187" t="s">
        <v>99</v>
      </c>
      <c r="U249" s="163">
        <v>0</v>
      </c>
      <c r="V249" s="163">
        <f>ROUND(E249*U249,2)</f>
        <v>0</v>
      </c>
      <c r="W249" s="163"/>
      <c r="X249" s="163" t="s">
        <v>240</v>
      </c>
      <c r="Y249" s="153"/>
      <c r="Z249" s="153"/>
      <c r="AA249" s="153"/>
      <c r="AB249" s="153"/>
      <c r="AC249" s="153"/>
      <c r="AD249" s="153"/>
      <c r="AE249" s="153"/>
      <c r="AF249" s="153"/>
      <c r="AG249" s="153" t="s">
        <v>241</v>
      </c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ht="22.5" outlineLevel="1" x14ac:dyDescent="0.2">
      <c r="A250" s="174">
        <v>103</v>
      </c>
      <c r="B250" s="175" t="s">
        <v>356</v>
      </c>
      <c r="C250" s="193" t="s">
        <v>357</v>
      </c>
      <c r="D250" s="176" t="s">
        <v>104</v>
      </c>
      <c r="E250" s="177">
        <v>20</v>
      </c>
      <c r="F250" s="178"/>
      <c r="G250" s="179">
        <f>ROUND(E250*F250,2)</f>
        <v>0</v>
      </c>
      <c r="H250" s="178"/>
      <c r="I250" s="179">
        <f>ROUND(E250*H250,2)</f>
        <v>0</v>
      </c>
      <c r="J250" s="178"/>
      <c r="K250" s="179">
        <f>ROUND(E250*J250,2)</f>
        <v>0</v>
      </c>
      <c r="L250" s="179">
        <v>21</v>
      </c>
      <c r="M250" s="179">
        <f>G250*(1+L250/100)</f>
        <v>0</v>
      </c>
      <c r="N250" s="179">
        <v>2.0000000000000001E-4</v>
      </c>
      <c r="O250" s="179">
        <f>ROUND(E250*N250,2)</f>
        <v>0</v>
      </c>
      <c r="P250" s="179">
        <v>0</v>
      </c>
      <c r="Q250" s="179">
        <f>ROUND(E250*P250,2)</f>
        <v>0</v>
      </c>
      <c r="R250" s="179" t="s">
        <v>239</v>
      </c>
      <c r="S250" s="179" t="s">
        <v>99</v>
      </c>
      <c r="T250" s="180" t="s">
        <v>99</v>
      </c>
      <c r="U250" s="163">
        <v>0</v>
      </c>
      <c r="V250" s="163">
        <f>ROUND(E250*U250,2)</f>
        <v>0</v>
      </c>
      <c r="W250" s="163"/>
      <c r="X250" s="163" t="s">
        <v>240</v>
      </c>
      <c r="Y250" s="153"/>
      <c r="Z250" s="153"/>
      <c r="AA250" s="153"/>
      <c r="AB250" s="153"/>
      <c r="AC250" s="153"/>
      <c r="AD250" s="153"/>
      <c r="AE250" s="153"/>
      <c r="AF250" s="153"/>
      <c r="AG250" s="153" t="s">
        <v>241</v>
      </c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outlineLevel="1" x14ac:dyDescent="0.2">
      <c r="A251" s="160"/>
      <c r="B251" s="161"/>
      <c r="C251" s="194" t="s">
        <v>358</v>
      </c>
      <c r="D251" s="165"/>
      <c r="E251" s="166">
        <v>20</v>
      </c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53"/>
      <c r="Z251" s="153"/>
      <c r="AA251" s="153"/>
      <c r="AB251" s="153"/>
      <c r="AC251" s="153"/>
      <c r="AD251" s="153"/>
      <c r="AE251" s="153"/>
      <c r="AF251" s="153"/>
      <c r="AG251" s="153" t="s">
        <v>129</v>
      </c>
      <c r="AH251" s="153">
        <v>5</v>
      </c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ht="33.75" outlineLevel="1" x14ac:dyDescent="0.2">
      <c r="A252" s="174">
        <v>104</v>
      </c>
      <c r="B252" s="175" t="s">
        <v>359</v>
      </c>
      <c r="C252" s="193" t="s">
        <v>360</v>
      </c>
      <c r="D252" s="176" t="s">
        <v>112</v>
      </c>
      <c r="E252" s="177">
        <v>46</v>
      </c>
      <c r="F252" s="178"/>
      <c r="G252" s="179">
        <f>ROUND(E252*F252,2)</f>
        <v>0</v>
      </c>
      <c r="H252" s="178"/>
      <c r="I252" s="179">
        <f>ROUND(E252*H252,2)</f>
        <v>0</v>
      </c>
      <c r="J252" s="178"/>
      <c r="K252" s="179">
        <f>ROUND(E252*J252,2)</f>
        <v>0</v>
      </c>
      <c r="L252" s="179">
        <v>21</v>
      </c>
      <c r="M252" s="179">
        <f>G252*(1+L252/100)</f>
        <v>0</v>
      </c>
      <c r="N252" s="179">
        <v>3.4000000000000002E-4</v>
      </c>
      <c r="O252" s="179">
        <f>ROUND(E252*N252,2)</f>
        <v>0.02</v>
      </c>
      <c r="P252" s="179">
        <v>0</v>
      </c>
      <c r="Q252" s="179">
        <f>ROUND(E252*P252,2)</f>
        <v>0</v>
      </c>
      <c r="R252" s="179" t="s">
        <v>239</v>
      </c>
      <c r="S252" s="179" t="s">
        <v>99</v>
      </c>
      <c r="T252" s="180" t="s">
        <v>99</v>
      </c>
      <c r="U252" s="163">
        <v>0</v>
      </c>
      <c r="V252" s="163">
        <f>ROUND(E252*U252,2)</f>
        <v>0</v>
      </c>
      <c r="W252" s="163"/>
      <c r="X252" s="163" t="s">
        <v>240</v>
      </c>
      <c r="Y252" s="153"/>
      <c r="Z252" s="153"/>
      <c r="AA252" s="153"/>
      <c r="AB252" s="153"/>
      <c r="AC252" s="153"/>
      <c r="AD252" s="153"/>
      <c r="AE252" s="153"/>
      <c r="AF252" s="153"/>
      <c r="AG252" s="153" t="s">
        <v>241</v>
      </c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outlineLevel="1" x14ac:dyDescent="0.2">
      <c r="A253" s="160"/>
      <c r="B253" s="161"/>
      <c r="C253" s="194" t="s">
        <v>257</v>
      </c>
      <c r="D253" s="165"/>
      <c r="E253" s="166">
        <v>46</v>
      </c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53"/>
      <c r="Z253" s="153"/>
      <c r="AA253" s="153"/>
      <c r="AB253" s="153"/>
      <c r="AC253" s="153"/>
      <c r="AD253" s="153"/>
      <c r="AE253" s="153"/>
      <c r="AF253" s="153"/>
      <c r="AG253" s="153" t="s">
        <v>129</v>
      </c>
      <c r="AH253" s="153">
        <v>5</v>
      </c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ht="33.75" outlineLevel="1" x14ac:dyDescent="0.2">
      <c r="A254" s="174">
        <v>105</v>
      </c>
      <c r="B254" s="175" t="s">
        <v>361</v>
      </c>
      <c r="C254" s="193" t="s">
        <v>362</v>
      </c>
      <c r="D254" s="176" t="s">
        <v>112</v>
      </c>
      <c r="E254" s="177">
        <v>3</v>
      </c>
      <c r="F254" s="178"/>
      <c r="G254" s="179">
        <f>ROUND(E254*F254,2)</f>
        <v>0</v>
      </c>
      <c r="H254" s="178"/>
      <c r="I254" s="179">
        <f>ROUND(E254*H254,2)</f>
        <v>0</v>
      </c>
      <c r="J254" s="178"/>
      <c r="K254" s="179">
        <f>ROUND(E254*J254,2)</f>
        <v>0</v>
      </c>
      <c r="L254" s="179">
        <v>21</v>
      </c>
      <c r="M254" s="179">
        <f>G254*(1+L254/100)</f>
        <v>0</v>
      </c>
      <c r="N254" s="179">
        <v>3.6999999999999999E-4</v>
      </c>
      <c r="O254" s="179">
        <f>ROUND(E254*N254,2)</f>
        <v>0</v>
      </c>
      <c r="P254" s="179">
        <v>0</v>
      </c>
      <c r="Q254" s="179">
        <f>ROUND(E254*P254,2)</f>
        <v>0</v>
      </c>
      <c r="R254" s="179" t="s">
        <v>239</v>
      </c>
      <c r="S254" s="179" t="s">
        <v>99</v>
      </c>
      <c r="T254" s="180" t="s">
        <v>99</v>
      </c>
      <c r="U254" s="163">
        <v>0</v>
      </c>
      <c r="V254" s="163">
        <f>ROUND(E254*U254,2)</f>
        <v>0</v>
      </c>
      <c r="W254" s="163"/>
      <c r="X254" s="163" t="s">
        <v>240</v>
      </c>
      <c r="Y254" s="153"/>
      <c r="Z254" s="153"/>
      <c r="AA254" s="153"/>
      <c r="AB254" s="153"/>
      <c r="AC254" s="153"/>
      <c r="AD254" s="153"/>
      <c r="AE254" s="153"/>
      <c r="AF254" s="153"/>
      <c r="AG254" s="153" t="s">
        <v>241</v>
      </c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</row>
    <row r="255" spans="1:60" outlineLevel="1" x14ac:dyDescent="0.2">
      <c r="A255" s="160"/>
      <c r="B255" s="161"/>
      <c r="C255" s="194" t="s">
        <v>258</v>
      </c>
      <c r="D255" s="165"/>
      <c r="E255" s="166">
        <v>3</v>
      </c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53"/>
      <c r="Z255" s="153"/>
      <c r="AA255" s="153"/>
      <c r="AB255" s="153"/>
      <c r="AC255" s="153"/>
      <c r="AD255" s="153"/>
      <c r="AE255" s="153"/>
      <c r="AF255" s="153"/>
      <c r="AG255" s="153" t="s">
        <v>129</v>
      </c>
      <c r="AH255" s="153">
        <v>5</v>
      </c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ht="33.75" outlineLevel="1" x14ac:dyDescent="0.2">
      <c r="A256" s="174">
        <v>106</v>
      </c>
      <c r="B256" s="175" t="s">
        <v>363</v>
      </c>
      <c r="C256" s="193" t="s">
        <v>364</v>
      </c>
      <c r="D256" s="176" t="s">
        <v>112</v>
      </c>
      <c r="E256" s="177">
        <v>54</v>
      </c>
      <c r="F256" s="178"/>
      <c r="G256" s="179">
        <f>ROUND(E256*F256,2)</f>
        <v>0</v>
      </c>
      <c r="H256" s="178"/>
      <c r="I256" s="179">
        <f>ROUND(E256*H256,2)</f>
        <v>0</v>
      </c>
      <c r="J256" s="178"/>
      <c r="K256" s="179">
        <f>ROUND(E256*J256,2)</f>
        <v>0</v>
      </c>
      <c r="L256" s="179">
        <v>21</v>
      </c>
      <c r="M256" s="179">
        <f>G256*(1+L256/100)</f>
        <v>0</v>
      </c>
      <c r="N256" s="179">
        <v>4.2000000000000002E-4</v>
      </c>
      <c r="O256" s="179">
        <f>ROUND(E256*N256,2)</f>
        <v>0.02</v>
      </c>
      <c r="P256" s="179">
        <v>0</v>
      </c>
      <c r="Q256" s="179">
        <f>ROUND(E256*P256,2)</f>
        <v>0</v>
      </c>
      <c r="R256" s="179" t="s">
        <v>239</v>
      </c>
      <c r="S256" s="179" t="s">
        <v>99</v>
      </c>
      <c r="T256" s="180" t="s">
        <v>99</v>
      </c>
      <c r="U256" s="163">
        <v>0</v>
      </c>
      <c r="V256" s="163">
        <f>ROUND(E256*U256,2)</f>
        <v>0</v>
      </c>
      <c r="W256" s="163"/>
      <c r="X256" s="163" t="s">
        <v>240</v>
      </c>
      <c r="Y256" s="153"/>
      <c r="Z256" s="153"/>
      <c r="AA256" s="153"/>
      <c r="AB256" s="153"/>
      <c r="AC256" s="153"/>
      <c r="AD256" s="153"/>
      <c r="AE256" s="153"/>
      <c r="AF256" s="153"/>
      <c r="AG256" s="153" t="s">
        <v>241</v>
      </c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</row>
    <row r="257" spans="1:60" outlineLevel="1" x14ac:dyDescent="0.2">
      <c r="A257" s="160"/>
      <c r="B257" s="161"/>
      <c r="C257" s="194" t="s">
        <v>259</v>
      </c>
      <c r="D257" s="165"/>
      <c r="E257" s="166">
        <v>54</v>
      </c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53"/>
      <c r="Z257" s="153"/>
      <c r="AA257" s="153"/>
      <c r="AB257" s="153"/>
      <c r="AC257" s="153"/>
      <c r="AD257" s="153"/>
      <c r="AE257" s="153"/>
      <c r="AF257" s="153"/>
      <c r="AG257" s="153" t="s">
        <v>129</v>
      </c>
      <c r="AH257" s="153">
        <v>5</v>
      </c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ht="33.75" outlineLevel="1" x14ac:dyDescent="0.2">
      <c r="A258" s="174">
        <v>107</v>
      </c>
      <c r="B258" s="175" t="s">
        <v>242</v>
      </c>
      <c r="C258" s="193" t="s">
        <v>243</v>
      </c>
      <c r="D258" s="176" t="s">
        <v>112</v>
      </c>
      <c r="E258" s="177">
        <v>156</v>
      </c>
      <c r="F258" s="178"/>
      <c r="G258" s="179">
        <f>ROUND(E258*F258,2)</f>
        <v>0</v>
      </c>
      <c r="H258" s="178"/>
      <c r="I258" s="179">
        <f>ROUND(E258*H258,2)</f>
        <v>0</v>
      </c>
      <c r="J258" s="178"/>
      <c r="K258" s="179">
        <f>ROUND(E258*J258,2)</f>
        <v>0</v>
      </c>
      <c r="L258" s="179">
        <v>21</v>
      </c>
      <c r="M258" s="179">
        <f>G258*(1+L258/100)</f>
        <v>0</v>
      </c>
      <c r="N258" s="179">
        <v>4.8000000000000001E-4</v>
      </c>
      <c r="O258" s="179">
        <f>ROUND(E258*N258,2)</f>
        <v>7.0000000000000007E-2</v>
      </c>
      <c r="P258" s="179">
        <v>0</v>
      </c>
      <c r="Q258" s="179">
        <f>ROUND(E258*P258,2)</f>
        <v>0</v>
      </c>
      <c r="R258" s="179" t="s">
        <v>239</v>
      </c>
      <c r="S258" s="179" t="s">
        <v>99</v>
      </c>
      <c r="T258" s="180" t="s">
        <v>99</v>
      </c>
      <c r="U258" s="163">
        <v>0</v>
      </c>
      <c r="V258" s="163">
        <f>ROUND(E258*U258,2)</f>
        <v>0</v>
      </c>
      <c r="W258" s="163"/>
      <c r="X258" s="163" t="s">
        <v>240</v>
      </c>
      <c r="Y258" s="153"/>
      <c r="Z258" s="153"/>
      <c r="AA258" s="153"/>
      <c r="AB258" s="153"/>
      <c r="AC258" s="153"/>
      <c r="AD258" s="153"/>
      <c r="AE258" s="153"/>
      <c r="AF258" s="153"/>
      <c r="AG258" s="153" t="s">
        <v>241</v>
      </c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outlineLevel="1" x14ac:dyDescent="0.2">
      <c r="A259" s="160"/>
      <c r="B259" s="161"/>
      <c r="C259" s="194" t="s">
        <v>260</v>
      </c>
      <c r="D259" s="165"/>
      <c r="E259" s="166">
        <v>156</v>
      </c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53"/>
      <c r="Z259" s="153"/>
      <c r="AA259" s="153"/>
      <c r="AB259" s="153"/>
      <c r="AC259" s="153"/>
      <c r="AD259" s="153"/>
      <c r="AE259" s="153"/>
      <c r="AF259" s="153"/>
      <c r="AG259" s="153" t="s">
        <v>129</v>
      </c>
      <c r="AH259" s="153">
        <v>5</v>
      </c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outlineLevel="1" x14ac:dyDescent="0.2">
      <c r="A260" s="160">
        <v>108</v>
      </c>
      <c r="B260" s="161" t="s">
        <v>245</v>
      </c>
      <c r="C260" s="195" t="s">
        <v>246</v>
      </c>
      <c r="D260" s="162" t="s">
        <v>0</v>
      </c>
      <c r="E260" s="189"/>
      <c r="F260" s="164"/>
      <c r="G260" s="163">
        <f>ROUND(E260*F260,2)</f>
        <v>0</v>
      </c>
      <c r="H260" s="164"/>
      <c r="I260" s="163">
        <f>ROUND(E260*H260,2)</f>
        <v>0</v>
      </c>
      <c r="J260" s="164"/>
      <c r="K260" s="163">
        <f>ROUND(E260*J260,2)</f>
        <v>0</v>
      </c>
      <c r="L260" s="163">
        <v>21</v>
      </c>
      <c r="M260" s="163">
        <f>G260*(1+L260/100)</f>
        <v>0</v>
      </c>
      <c r="N260" s="163">
        <v>0</v>
      </c>
      <c r="O260" s="163">
        <f>ROUND(E260*N260,2)</f>
        <v>0</v>
      </c>
      <c r="P260" s="163">
        <v>0</v>
      </c>
      <c r="Q260" s="163">
        <f>ROUND(E260*P260,2)</f>
        <v>0</v>
      </c>
      <c r="R260" s="163" t="s">
        <v>117</v>
      </c>
      <c r="S260" s="163" t="s">
        <v>99</v>
      </c>
      <c r="T260" s="163" t="s">
        <v>99</v>
      </c>
      <c r="U260" s="163">
        <v>0</v>
      </c>
      <c r="V260" s="163">
        <f>ROUND(E260*U260,2)</f>
        <v>0</v>
      </c>
      <c r="W260" s="163"/>
      <c r="X260" s="163" t="s">
        <v>247</v>
      </c>
      <c r="Y260" s="153"/>
      <c r="Z260" s="153"/>
      <c r="AA260" s="153"/>
      <c r="AB260" s="153"/>
      <c r="AC260" s="153"/>
      <c r="AD260" s="153"/>
      <c r="AE260" s="153"/>
      <c r="AF260" s="153"/>
      <c r="AG260" s="153" t="s">
        <v>248</v>
      </c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</row>
    <row r="261" spans="1:60" x14ac:dyDescent="0.2">
      <c r="A261" s="3"/>
      <c r="B261" s="4"/>
      <c r="C261" s="196"/>
      <c r="D261" s="6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AE261">
        <v>15</v>
      </c>
      <c r="AF261">
        <v>21</v>
      </c>
      <c r="AG261" t="s">
        <v>80</v>
      </c>
    </row>
    <row r="262" spans="1:60" x14ac:dyDescent="0.2">
      <c r="A262" s="156"/>
      <c r="B262" s="157" t="s">
        <v>29</v>
      </c>
      <c r="C262" s="197"/>
      <c r="D262" s="158"/>
      <c r="E262" s="159"/>
      <c r="F262" s="159"/>
      <c r="G262" s="190">
        <f>G8+G105</f>
        <v>0</v>
      </c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AE262">
        <f>SUMIF(L7:L260,AE261,G7:G260)</f>
        <v>0</v>
      </c>
      <c r="AF262">
        <f>SUMIF(L7:L260,AF261,G7:G260)</f>
        <v>0</v>
      </c>
      <c r="AG262" t="s">
        <v>365</v>
      </c>
    </row>
    <row r="263" spans="1:60" x14ac:dyDescent="0.2">
      <c r="C263" s="198"/>
      <c r="D263" s="10"/>
      <c r="AG263" t="s">
        <v>375</v>
      </c>
    </row>
    <row r="264" spans="1:60" x14ac:dyDescent="0.2">
      <c r="D264" s="10"/>
    </row>
    <row r="265" spans="1:60" x14ac:dyDescent="0.2">
      <c r="D265" s="10"/>
    </row>
    <row r="266" spans="1:60" x14ac:dyDescent="0.2">
      <c r="D266" s="10"/>
    </row>
    <row r="267" spans="1:60" x14ac:dyDescent="0.2">
      <c r="D267" s="10"/>
    </row>
    <row r="268" spans="1:60" x14ac:dyDescent="0.2">
      <c r="D268" s="10"/>
    </row>
    <row r="269" spans="1:60" x14ac:dyDescent="0.2">
      <c r="D269" s="10"/>
    </row>
    <row r="270" spans="1:60" x14ac:dyDescent="0.2">
      <c r="D270" s="10"/>
    </row>
    <row r="271" spans="1:60" x14ac:dyDescent="0.2">
      <c r="D271" s="10"/>
    </row>
    <row r="272" spans="1:60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NGz4KyEvPH4Kj7eBccEF8S/5jTbjgKXHN1OAEpHQghXJCnAkEXLs0eZ7dw54KzIEABtgAiIDZJhQXc9TVG9QlA==" saltValue="XEkxrADica+iW9ZPbzCVVQ==" spinCount="100000" sheet="1"/>
  <mergeCells count="108">
    <mergeCell ref="C25:G25"/>
    <mergeCell ref="C27:G27"/>
    <mergeCell ref="C30:G30"/>
    <mergeCell ref="C32:G32"/>
    <mergeCell ref="C34:G34"/>
    <mergeCell ref="C42:G42"/>
    <mergeCell ref="A1:G1"/>
    <mergeCell ref="C2:G2"/>
    <mergeCell ref="C3:G3"/>
    <mergeCell ref="C4:G4"/>
    <mergeCell ref="C11:G11"/>
    <mergeCell ref="C13:G13"/>
    <mergeCell ref="C56:G56"/>
    <mergeCell ref="C57:G57"/>
    <mergeCell ref="C58:G58"/>
    <mergeCell ref="C59:G59"/>
    <mergeCell ref="C60:G60"/>
    <mergeCell ref="C61:G61"/>
    <mergeCell ref="C47:G47"/>
    <mergeCell ref="C48:G48"/>
    <mergeCell ref="C49:G49"/>
    <mergeCell ref="C50:G50"/>
    <mergeCell ref="C52:G52"/>
    <mergeCell ref="C53:G53"/>
    <mergeCell ref="C69:G69"/>
    <mergeCell ref="C70:G70"/>
    <mergeCell ref="C72:G72"/>
    <mergeCell ref="C73:G73"/>
    <mergeCell ref="C74:G74"/>
    <mergeCell ref="C75:G75"/>
    <mergeCell ref="C62:G62"/>
    <mergeCell ref="C63:G63"/>
    <mergeCell ref="C64:G64"/>
    <mergeCell ref="C66:G66"/>
    <mergeCell ref="C67:G67"/>
    <mergeCell ref="C68:G68"/>
    <mergeCell ref="C87:G87"/>
    <mergeCell ref="C88:G88"/>
    <mergeCell ref="C89:G89"/>
    <mergeCell ref="C90:G90"/>
    <mergeCell ref="C108:G108"/>
    <mergeCell ref="C110:G110"/>
    <mergeCell ref="C76:G76"/>
    <mergeCell ref="C82:G82"/>
    <mergeCell ref="C83:G83"/>
    <mergeCell ref="C84:G84"/>
    <mergeCell ref="C85:G85"/>
    <mergeCell ref="C86:G86"/>
    <mergeCell ref="C146:G146"/>
    <mergeCell ref="C148:G148"/>
    <mergeCell ref="C154:G154"/>
    <mergeCell ref="C156:G156"/>
    <mergeCell ref="C158:G158"/>
    <mergeCell ref="C161:G161"/>
    <mergeCell ref="C126:G126"/>
    <mergeCell ref="C128:G128"/>
    <mergeCell ref="C130:G130"/>
    <mergeCell ref="C132:G132"/>
    <mergeCell ref="C142:G142"/>
    <mergeCell ref="C144:G144"/>
    <mergeCell ref="C177:G177"/>
    <mergeCell ref="C179:G179"/>
    <mergeCell ref="C184:G184"/>
    <mergeCell ref="C185:G185"/>
    <mergeCell ref="C186:G186"/>
    <mergeCell ref="C189:G189"/>
    <mergeCell ref="C163:G163"/>
    <mergeCell ref="C165:G165"/>
    <mergeCell ref="C167:G167"/>
    <mergeCell ref="C169:G169"/>
    <mergeCell ref="C171:G171"/>
    <mergeCell ref="C173:G173"/>
    <mergeCell ref="C196:G196"/>
    <mergeCell ref="C197:G197"/>
    <mergeCell ref="C198:G198"/>
    <mergeCell ref="C200:G200"/>
    <mergeCell ref="C201:G201"/>
    <mergeCell ref="C202:G202"/>
    <mergeCell ref="C190:G190"/>
    <mergeCell ref="C191:G191"/>
    <mergeCell ref="C192:G192"/>
    <mergeCell ref="C193:G193"/>
    <mergeCell ref="C194:G194"/>
    <mergeCell ref="C195:G195"/>
    <mergeCell ref="C216:G216"/>
    <mergeCell ref="C217:G217"/>
    <mergeCell ref="C218:G218"/>
    <mergeCell ref="C219:G219"/>
    <mergeCell ref="C221:G221"/>
    <mergeCell ref="C222:G222"/>
    <mergeCell ref="C203:G203"/>
    <mergeCell ref="C211:G211"/>
    <mergeCell ref="C212:G212"/>
    <mergeCell ref="C213:G213"/>
    <mergeCell ref="C214:G214"/>
    <mergeCell ref="C215:G215"/>
    <mergeCell ref="C229:G229"/>
    <mergeCell ref="C231:G231"/>
    <mergeCell ref="C232:G232"/>
    <mergeCell ref="C235:G235"/>
    <mergeCell ref="C236:G236"/>
    <mergeCell ref="C243:G243"/>
    <mergeCell ref="C223:G223"/>
    <mergeCell ref="C224:G224"/>
    <mergeCell ref="C225:G225"/>
    <mergeCell ref="C226:G226"/>
    <mergeCell ref="C227:G227"/>
    <mergeCell ref="C228:G228"/>
  </mergeCells>
  <pageMargins left="0.39370078740157483" right="0.19685039370078741" top="0.59055118110236227" bottom="0.39370078740157483" header="0" footer="0.19685039370078741"/>
  <pageSetup paperSize="9" fitToHeight="0" orientation="landscape" r:id="rId1"/>
  <headerFooter alignWithMargins="0">
    <oddHeader>&amp;RPokud je uveden referenční výrobek, může být nahrazen rovnocenným řešením dle ust. § 89 odst. 6 zákona č. 134/2016 Sb.</oddHeader>
    <oddFooter>&amp;L&amp;9Zpracováno programem &amp;"Arial CE,tučné"BUILDpower S,  © RTS, a.s.&amp;R&amp;9Stránka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120 120.51 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120 120.51  Pol'!Názvy_tisku</vt:lpstr>
      <vt:lpstr>oadresa</vt:lpstr>
      <vt:lpstr>Stavba!Objednatel</vt:lpstr>
      <vt:lpstr>Stavba!Objekt</vt:lpstr>
      <vt:lpstr>'SO 120 120.51 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jplesnik</dc:creator>
  <cp:lastModifiedBy>Tomáš Bubeník</cp:lastModifiedBy>
  <cp:lastPrinted>2021-01-15T08:16:33Z</cp:lastPrinted>
  <dcterms:created xsi:type="dcterms:W3CDTF">2009-04-08T07:15:50Z</dcterms:created>
  <dcterms:modified xsi:type="dcterms:W3CDTF">2021-01-15T08:16:56Z</dcterms:modified>
</cp:coreProperties>
</file>